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8_{D88DD7AB-479D-40FB-B478-7F98458AAEC4}" xr6:coauthVersionLast="47" xr6:coauthVersionMax="47" xr10:uidLastSave="{00000000-0000-0000-0000-000000000000}"/>
  <bookViews>
    <workbookView xWindow="-120" yWindow="-120" windowWidth="29040" windowHeight="15840" tabRatio="900" activeTab="5" xr2:uid="{00000000-000D-0000-FFFF-FFFF00000000}"/>
  </bookViews>
  <sheets>
    <sheet name="Plán inventarizace" sheetId="76" r:id="rId1"/>
    <sheet name="Plán inventur-soupisy" sheetId="5" r:id="rId2"/>
    <sheet name="Příkaz starosty" sheetId="1" r:id="rId3"/>
    <sheet name="Složení komise" sheetId="81" r:id="rId4"/>
    <sheet name="Záznam o proškolení " sheetId="75" r:id="rId5"/>
    <sheet name="Inventarizační zpráva" sheetId="6" r:id="rId6"/>
    <sheet name="Budovy, zař, mat.zás." sheetId="8" r:id="rId7"/>
    <sheet name="Obecní úřad" sheetId="13" r:id="rId8"/>
    <sheet name="Kulturní dům" sheetId="14" r:id="rId9"/>
    <sheet name="Knihovna" sheetId="15" r:id="rId10"/>
    <sheet name="Hasiči" sheetId="16" r:id="rId11"/>
    <sheet name="Hospoda" sheetId="19" r:id="rId12"/>
    <sheet name="Operativní evidence" sheetId="53" r:id="rId13"/>
    <sheet name="Zař.protokol účtu 021" sheetId="84" r:id="rId14"/>
    <sheet name="Zař.protokol účtu 022" sheetId="70" r:id="rId15"/>
    <sheet name="Zař.protokol účtu 028 000" sheetId="54" r:id="rId16"/>
    <sheet name="Zař.protokol účtu 042 301" sheetId="86" r:id="rId17"/>
    <sheet name="Zař.protokol účtu 031" sheetId="83" r:id="rId18"/>
    <sheet name="Vyř.protokol účtu 031" sheetId="82" r:id="rId19"/>
    <sheet name="Vyř.protokol účtu 132" sheetId="72" r:id="rId20"/>
    <sheet name="Vyř.protokol účtu 022" sheetId="85" r:id="rId21"/>
    <sheet name="Vyř.protokol účtu 028" sheetId="79" r:id="rId22"/>
    <sheet name="018 (7000 - 60000)" sheetId="23" r:id="rId23"/>
    <sheet name="019 (Dl.nehm.maj.) nad 60.000)" sheetId="24" r:id="rId24"/>
    <sheet name="021 (Budovy,stavby)" sheetId="25" r:id="rId25"/>
    <sheet name="022 (od 40000)" sheetId="26" r:id="rId26"/>
    <sheet name="028 (3000 - 40000)" sheetId="27" r:id="rId27"/>
    <sheet name="031 (Pozemky)" sheetId="67" r:id="rId28"/>
    <sheet name="032 (Kulturní majetek) 036 " sheetId="30" r:id="rId29"/>
    <sheet name="042 (Pořízení maj. - rozpra (2" sheetId="60" r:id="rId30"/>
    <sheet name="052 (Poskytnuté zálohy dl.hm" sheetId="31" r:id="rId31"/>
    <sheet name="069 (Akcie)" sheetId="32" r:id="rId32"/>
    <sheet name="112 (Zásoby)" sheetId="33" r:id="rId33"/>
    <sheet name="132( Zboží)" sheetId="34" r:id="rId34"/>
    <sheet name="231 Stav účtů" sheetId="36" r:id="rId35"/>
    <sheet name="331 Pohl. a záv. hlavní komise" sheetId="66" r:id="rId36"/>
    <sheet name="336" sheetId="64" r:id="rId37"/>
    <sheet name="337" sheetId="77" r:id="rId38"/>
    <sheet name="342" sheetId="63" r:id="rId39"/>
    <sheet name="DPH 343" sheetId="62" r:id="rId40"/>
    <sheet name="ostatní účty" sheetId="61" r:id="rId41"/>
    <sheet name="nulové účty" sheetId="87" r:id="rId42"/>
    <sheet name="List1" sheetId="88" r:id="rId4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03" i="87" l="1"/>
  <c r="C13" i="61"/>
  <c r="G28" i="34"/>
  <c r="H140" i="27"/>
  <c r="H39" i="27"/>
  <c r="C735" i="87"/>
  <c r="C739" i="87" s="1"/>
  <c r="C681" i="87"/>
  <c r="C685" i="87" s="1"/>
  <c r="C402" i="87" l="1"/>
  <c r="F291" i="67"/>
  <c r="D291" i="67"/>
  <c r="D422" i="67"/>
  <c r="F12" i="54"/>
  <c r="F7" i="70"/>
  <c r="C630" i="87" l="1"/>
  <c r="C634" i="87" s="1"/>
  <c r="H75" i="60" l="1"/>
  <c r="D271" i="67" l="1"/>
  <c r="C567" i="87" l="1"/>
  <c r="C571" i="87" s="1"/>
  <c r="C512" i="87"/>
  <c r="C516" i="87" s="1"/>
  <c r="C456" i="87"/>
  <c r="C460" i="87" s="1"/>
  <c r="C400" i="87"/>
  <c r="C344" i="87"/>
  <c r="C348" i="87" s="1"/>
  <c r="C287" i="87"/>
  <c r="C291" i="87" s="1"/>
  <c r="C231" i="87"/>
  <c r="C235" i="87" s="1"/>
  <c r="C175" i="87"/>
  <c r="C179" i="87" s="1"/>
  <c r="C119" i="87"/>
  <c r="C123" i="87" s="1"/>
  <c r="C62" i="87"/>
  <c r="C66" i="87" s="1"/>
  <c r="C404" i="87" l="1"/>
  <c r="C11" i="87"/>
  <c r="C140" i="61"/>
  <c r="H47" i="30" l="1"/>
  <c r="H49" i="30" s="1"/>
  <c r="F271" i="67"/>
  <c r="D473" i="67" l="1"/>
  <c r="F96" i="67"/>
  <c r="F42" i="82"/>
  <c r="H62" i="25" l="1"/>
  <c r="D96" i="67" l="1"/>
  <c r="D110" i="67"/>
  <c r="D129" i="67"/>
  <c r="D208" i="67"/>
  <c r="D239" i="67"/>
  <c r="D302" i="67"/>
  <c r="D351" i="67"/>
  <c r="D372" i="67"/>
  <c r="D412" i="67"/>
  <c r="C145" i="61" l="1"/>
  <c r="G14" i="36"/>
  <c r="F13" i="84"/>
  <c r="F6" i="84"/>
  <c r="F10" i="72"/>
  <c r="F9" i="86"/>
  <c r="F372" i="67" l="1"/>
  <c r="F351" i="67"/>
  <c r="F302" i="67"/>
  <c r="F239" i="67"/>
  <c r="F129" i="67"/>
  <c r="F110" i="67"/>
  <c r="F177" i="67"/>
  <c r="F173" i="67"/>
  <c r="F165" i="67"/>
  <c r="F150" i="67"/>
  <c r="F144" i="67"/>
  <c r="F463" i="67" l="1"/>
  <c r="F446" i="67"/>
  <c r="F442" i="67"/>
  <c r="F438" i="67"/>
  <c r="F433" i="67"/>
  <c r="F466" i="67"/>
  <c r="F429" i="67"/>
  <c r="C47" i="61" l="1"/>
  <c r="C77" i="61"/>
  <c r="C109" i="61"/>
  <c r="C180" i="61"/>
  <c r="C208" i="61"/>
  <c r="C240" i="61"/>
  <c r="C15" i="62"/>
  <c r="C10" i="63"/>
  <c r="C13" i="77"/>
  <c r="C10" i="64"/>
  <c r="G11" i="34"/>
  <c r="G48" i="34"/>
  <c r="H22" i="33"/>
  <c r="H14" i="32"/>
  <c r="H21" i="31"/>
  <c r="H24" i="60"/>
  <c r="H121" i="60"/>
  <c r="H123" i="60" s="1"/>
  <c r="H12" i="30"/>
  <c r="H14" i="30" s="1"/>
  <c r="D11" i="67"/>
  <c r="F11" i="67"/>
  <c r="D13" i="67"/>
  <c r="D14" i="67" s="1"/>
  <c r="F13" i="67"/>
  <c r="F14" i="67" s="1"/>
  <c r="D16" i="67"/>
  <c r="F16" i="67"/>
  <c r="D17" i="67"/>
  <c r="F17" i="67"/>
  <c r="F141" i="67"/>
  <c r="F208" i="67" s="1"/>
  <c r="D23" i="67"/>
  <c r="D24" i="67" s="1"/>
  <c r="F23" i="67"/>
  <c r="F24" i="67" s="1"/>
  <c r="J24" i="67"/>
  <c r="J26" i="67" s="1"/>
  <c r="K24" i="67"/>
  <c r="D26" i="67"/>
  <c r="F26" i="67"/>
  <c r="J27" i="67"/>
  <c r="F387" i="67"/>
  <c r="F405" i="67"/>
  <c r="J28" i="67"/>
  <c r="D29" i="67"/>
  <c r="F416" i="67"/>
  <c r="D31" i="67"/>
  <c r="K31" i="67"/>
  <c r="D480" i="67"/>
  <c r="D32" i="67" s="1"/>
  <c r="F480" i="67"/>
  <c r="F32" i="67" s="1"/>
  <c r="D54" i="67"/>
  <c r="F54" i="67"/>
  <c r="M403" i="67"/>
  <c r="N403" i="67" s="1"/>
  <c r="H49" i="27"/>
  <c r="H114" i="27"/>
  <c r="H115" i="27"/>
  <c r="H116" i="27"/>
  <c r="H163" i="27"/>
  <c r="H174" i="27"/>
  <c r="H180" i="27"/>
  <c r="H185" i="27"/>
  <c r="H6" i="26"/>
  <c r="H15" i="26" s="1"/>
  <c r="H30" i="26" s="1"/>
  <c r="H28" i="26"/>
  <c r="H7" i="25"/>
  <c r="H15" i="25"/>
  <c r="H22" i="25"/>
  <c r="H27" i="25"/>
  <c r="H31" i="25" s="1"/>
  <c r="H44" i="25"/>
  <c r="H50" i="25" s="1"/>
  <c r="H71" i="25"/>
  <c r="H76" i="25" s="1"/>
  <c r="H92" i="25"/>
  <c r="H96" i="25"/>
  <c r="H9" i="24"/>
  <c r="H12" i="23"/>
  <c r="F19" i="82"/>
  <c r="F31" i="82"/>
  <c r="F26" i="86"/>
  <c r="H11" i="53"/>
  <c r="H34" i="53"/>
  <c r="H38" i="53"/>
  <c r="H165" i="53"/>
  <c r="H29" i="19"/>
  <c r="H30" i="19"/>
  <c r="H31" i="19"/>
  <c r="H13" i="14"/>
  <c r="H23" i="13"/>
  <c r="H8" i="8"/>
  <c r="H22" i="8"/>
  <c r="H78" i="27" l="1"/>
  <c r="H91" i="27" s="1"/>
  <c r="H187" i="27" s="1"/>
  <c r="F422" i="67"/>
  <c r="F29" i="67" s="1"/>
  <c r="D21" i="67"/>
  <c r="G51" i="34"/>
  <c r="H98" i="25"/>
  <c r="D33" i="67"/>
  <c r="F21" i="67"/>
  <c r="F35" i="67" s="1"/>
  <c r="F412" i="67"/>
  <c r="F33" i="67" l="1"/>
  <c r="D35" i="67"/>
</calcChain>
</file>

<file path=xl/sharedStrings.xml><?xml version="1.0" encoding="utf-8"?>
<sst xmlns="http://schemas.openxmlformats.org/spreadsheetml/2006/main" count="4803" uniqueCount="1526">
  <si>
    <t>P L Á N
 I N V E N T A R I Z A C E</t>
  </si>
  <si>
    <t>1. Příkaz starosty k provedení inventarizace majetku</t>
  </si>
  <si>
    <t>2 . Složení pomocných inventurních komisí</t>
  </si>
  <si>
    <t>3. Seznam inventurních soupisů</t>
  </si>
  <si>
    <t>4. Záznam o proškolení inveturních komisí</t>
  </si>
  <si>
    <t xml:space="preserve"> . . . . . . . . . . . . . . . . . . . . . . . . . . </t>
  </si>
  <si>
    <t>P ř í k a z   s t a r o s t y</t>
  </si>
  <si>
    <t>k provedení inventarizace majetku</t>
  </si>
  <si>
    <t xml:space="preserve">     Starosta  obce  vydává  příkaz  k provedení  fyzické a dokladové inventarizace</t>
  </si>
  <si>
    <t>majetku Obce Radětice.</t>
  </si>
  <si>
    <t xml:space="preserve">     Inventarizaci majetku provede hlavní inventarizační komise v úzké součinnosti</t>
  </si>
  <si>
    <t>s inventarizačními komisemi  pro provedení  fyzické  inventarizace  majetku, který</t>
  </si>
  <si>
    <t>se nachází na OÚ, v KD, v hospodě, v požární zbrojnici, v knihovně.</t>
  </si>
  <si>
    <t xml:space="preserve">     Příkaz k provedení inventarizace, včetně složení  hlavní  inventarizační komise</t>
  </si>
  <si>
    <t xml:space="preserve">     Podpisové vzory hlavní inventarizační komise:</t>
  </si>
  <si>
    <t>Stankovičová Eva</t>
  </si>
  <si>
    <t>Kratochvíl Jaroslav</t>
  </si>
  <si>
    <t xml:space="preserve">     Podpisový vzor vyhotovitele zápisu:</t>
  </si>
  <si>
    <t>Šafránková Zuzana</t>
  </si>
  <si>
    <t>P l á n   i n v e n t u r</t>
  </si>
  <si>
    <t xml:space="preserve">     Starosta obce vydává příkaz k provedení fyzické a dokladové inventarizace</t>
  </si>
  <si>
    <t>majetku obce Radětice.</t>
  </si>
  <si>
    <t xml:space="preserve">     Inventarizaci majetku provede hlavní inventarizační komise v úzké součinnosti 
s inventarizačními komisemi pro provedení fyzické inventarizace majetku, 
který se nachází na OÚ, v KD, v hospodě, v požární zbrojnici a v knihovně. </t>
  </si>
  <si>
    <t xml:space="preserve">    Inventarizační komise byly proškoleny a seznámeny s předpisy k provedení 
inventarizace.</t>
  </si>
  <si>
    <t xml:space="preserve">     Podpisové vzory inventarizační komise:</t>
  </si>
  <si>
    <t xml:space="preserve"> . . . . . . . . . . . . . . . . . . . . . . . </t>
  </si>
  <si>
    <t xml:space="preserve"> . . . . . . . . . . . . . . . . . . . . . .</t>
  </si>
  <si>
    <t xml:space="preserve">    Seznam inventurních soupisů:</t>
  </si>
  <si>
    <t>číslo účtů</t>
  </si>
  <si>
    <t>číslo účtu</t>
  </si>
  <si>
    <t>N á z e v</t>
  </si>
  <si>
    <t>018</t>
  </si>
  <si>
    <t>Drobný dlouhodobý nehmotný majetek</t>
  </si>
  <si>
    <t>019</t>
  </si>
  <si>
    <t xml:space="preserve">Ostatní dlouhodobý nehmotný majetek </t>
  </si>
  <si>
    <t>021</t>
  </si>
  <si>
    <t xml:space="preserve">Budovy, stavby, haly </t>
  </si>
  <si>
    <t>022</t>
  </si>
  <si>
    <t xml:space="preserve">Samostatné, soubory movitých věcí </t>
  </si>
  <si>
    <t>028</t>
  </si>
  <si>
    <t xml:space="preserve">Drobný, dlouhodobý hmotný majetek </t>
  </si>
  <si>
    <t>031</t>
  </si>
  <si>
    <t xml:space="preserve">Pozemky </t>
  </si>
  <si>
    <t>032</t>
  </si>
  <si>
    <t>Kultruní majetek</t>
  </si>
  <si>
    <t>042</t>
  </si>
  <si>
    <t xml:space="preserve">Nedokončený dlouhodobý hmotný majetek </t>
  </si>
  <si>
    <t>078</t>
  </si>
  <si>
    <t>Oprávky DDNM</t>
  </si>
  <si>
    <t>079</t>
  </si>
  <si>
    <t>Oprávky k ostatnímu DNM</t>
  </si>
  <si>
    <t>081</t>
  </si>
  <si>
    <t>Oprávky ke stavbám</t>
  </si>
  <si>
    <t>082</t>
  </si>
  <si>
    <t>Oprávky k souboru movitých věcí</t>
  </si>
  <si>
    <t>088</t>
  </si>
  <si>
    <t>Oprávky k DDHM</t>
  </si>
  <si>
    <t>132</t>
  </si>
  <si>
    <t>Zboží na skladu</t>
  </si>
  <si>
    <t>231</t>
  </si>
  <si>
    <t xml:space="preserve">Stav účtů </t>
  </si>
  <si>
    <t>311</t>
  </si>
  <si>
    <t>Odběratelé</t>
  </si>
  <si>
    <t>321</t>
  </si>
  <si>
    <t>Dodavatelé</t>
  </si>
  <si>
    <t>331</t>
  </si>
  <si>
    <t>Závazky k zaměstnancům</t>
  </si>
  <si>
    <t>336</t>
  </si>
  <si>
    <t>Sociální pojištění</t>
  </si>
  <si>
    <t>337</t>
  </si>
  <si>
    <t>Zdravotní pojištění</t>
  </si>
  <si>
    <t>342</t>
  </si>
  <si>
    <t>DPFO ze závislé činnosti</t>
  </si>
  <si>
    <t>343</t>
  </si>
  <si>
    <t>DPH</t>
  </si>
  <si>
    <t>374</t>
  </si>
  <si>
    <t>Přijaté zálohy na dotace</t>
  </si>
  <si>
    <t>388</t>
  </si>
  <si>
    <t>Dohadné účty aktivní</t>
  </si>
  <si>
    <t>403</t>
  </si>
  <si>
    <t>Transfery na pořízení dlouhodobého majetku</t>
  </si>
  <si>
    <t>459</t>
  </si>
  <si>
    <t>Ostatní dlouhodobé závazky</t>
  </si>
  <si>
    <t>909</t>
  </si>
  <si>
    <t>Podrozvahový účet – dar JČ (PC), věcné břemeno (Poušť)</t>
  </si>
  <si>
    <t>H l a v n í    k o m i s e :</t>
  </si>
  <si>
    <t>předseda :</t>
  </si>
  <si>
    <t>členové :</t>
  </si>
  <si>
    <t>Komise pro zařízení a inventář obecního úřadu:</t>
  </si>
  <si>
    <t>Komise pro zařízení a inventář kulturního domu:</t>
  </si>
  <si>
    <t>Komise pro zařízení a inventář knihovny:</t>
  </si>
  <si>
    <t>Peterková Jana</t>
  </si>
  <si>
    <t>Komise pro zařízení a inventář požární zbrojnice:</t>
  </si>
  <si>
    <t>Komise pro zařízení a inventář hospody:</t>
  </si>
  <si>
    <t>Komise pro budovy, zařízení a materiálové zásoby</t>
  </si>
  <si>
    <t>Komise pro majetek a závazky v účetnictví</t>
  </si>
  <si>
    <t>Záznam o proškolení</t>
  </si>
  <si>
    <t>členů inventarizační komisí k provedení inventarizace majetku</t>
  </si>
  <si>
    <t>…………………………</t>
  </si>
  <si>
    <t>Inventarizační zpráva</t>
  </si>
  <si>
    <t xml:space="preserve">     Na základě inventarizační komise byl navržený majetek na základě  vyřazovacích</t>
  </si>
  <si>
    <t>protokolů vyřazen z majetku obce.</t>
  </si>
  <si>
    <t xml:space="preserve">     Nově  nabytý  majetek byl zařazen na základě zařazovacích protokolů do majetku</t>
  </si>
  <si>
    <t>obce.</t>
  </si>
  <si>
    <t xml:space="preserve">     Byly inventarizovány tyto inventurní soupisy:</t>
  </si>
  <si>
    <t xml:space="preserve">     Při inventarizaci dle inventurních soupisů nebyly schledány rozdíly.</t>
  </si>
  <si>
    <t>Inventární soupis:</t>
  </si>
  <si>
    <t>Budovy, stavby, haly,materiál. zásoby</t>
  </si>
  <si>
    <t>Datum</t>
  </si>
  <si>
    <t xml:space="preserve">Číslo </t>
  </si>
  <si>
    <t>Invent.</t>
  </si>
  <si>
    <t>Od koho</t>
  </si>
  <si>
    <t>Název</t>
  </si>
  <si>
    <t>Kusy</t>
  </si>
  <si>
    <t>Pořizovací</t>
  </si>
  <si>
    <t>Vyřazeno</t>
  </si>
  <si>
    <t>Poznámka</t>
  </si>
  <si>
    <t>převzetí</t>
  </si>
  <si>
    <t>dokladu</t>
  </si>
  <si>
    <t>číslo</t>
  </si>
  <si>
    <t>převzato</t>
  </si>
  <si>
    <t>(soubor)</t>
  </si>
  <si>
    <t>cena</t>
  </si>
  <si>
    <t>doklad</t>
  </si>
  <si>
    <t>datum</t>
  </si>
  <si>
    <t>Převzato od státu</t>
  </si>
  <si>
    <t>Budova č.46 -  kovárna</t>
  </si>
  <si>
    <t>Vlastní výstavba</t>
  </si>
  <si>
    <t>Kulturní dům č.68</t>
  </si>
  <si>
    <t>Budova obecního úřadu č.94</t>
  </si>
  <si>
    <t>Požární zbrojnice č.101</t>
  </si>
  <si>
    <t>Budova č.45 - škola</t>
  </si>
  <si>
    <t>Čerpadlo na vodu - škola</t>
  </si>
  <si>
    <t>Studna u domu č.46</t>
  </si>
  <si>
    <t>Studna u KD č.68</t>
  </si>
  <si>
    <t>Rybník dolní</t>
  </si>
  <si>
    <t>Rybník u Jednoty</t>
  </si>
  <si>
    <t>Cesty a veř. prostranství</t>
  </si>
  <si>
    <t>Kanalizace</t>
  </si>
  <si>
    <t>Parky</t>
  </si>
  <si>
    <t>Chodníky</t>
  </si>
  <si>
    <t>Vodní nádrž (požární) 8.132m2</t>
  </si>
  <si>
    <t>Veřejné osvětlení 36 ks</t>
  </si>
  <si>
    <t>Místní komunikace</t>
  </si>
  <si>
    <t>Místní komunikace na Soví</t>
  </si>
  <si>
    <t>Místní rozhlasové vedení + repr.</t>
  </si>
  <si>
    <t xml:space="preserve"> 31.10.07</t>
  </si>
  <si>
    <t>Kašparů - Koller</t>
  </si>
  <si>
    <t>hlavní řad vodovodu</t>
  </si>
  <si>
    <t>vodovodní přípojky</t>
  </si>
  <si>
    <t xml:space="preserve"> 28.7.04</t>
  </si>
  <si>
    <t>Truhlářství dědič</t>
  </si>
  <si>
    <t>Dřevěná rozhledna</t>
  </si>
  <si>
    <t xml:space="preserve"> 31.12.04</t>
  </si>
  <si>
    <t>Kaplička - zvonice</t>
  </si>
  <si>
    <t xml:space="preserve"> 12.5.09</t>
  </si>
  <si>
    <t>Bekera</t>
  </si>
  <si>
    <t>Parkoviště za čekárnou</t>
  </si>
  <si>
    <t xml:space="preserve"> 3.6.09</t>
  </si>
  <si>
    <t>Dědič</t>
  </si>
  <si>
    <t>Pergola u hospody</t>
  </si>
  <si>
    <t xml:space="preserve"> 31.7.10</t>
  </si>
  <si>
    <t>Sluneční hodiny</t>
  </si>
  <si>
    <t xml:space="preserve"> 30.9.02</t>
  </si>
  <si>
    <t>Okresní úřad - stát</t>
  </si>
  <si>
    <t>Cesty - kolem obce</t>
  </si>
  <si>
    <t xml:space="preserve"> 7.7.06</t>
  </si>
  <si>
    <t>JZD Lužnice</t>
  </si>
  <si>
    <t>Cesta ( Prádlo, Soví ) - části</t>
  </si>
  <si>
    <t>Návrat, Bechyně</t>
  </si>
  <si>
    <t>Přístavba kulturního domu</t>
  </si>
  <si>
    <t>kanalizace</t>
  </si>
  <si>
    <t>přístřešek u koupaliště</t>
  </si>
  <si>
    <t>koupaliště</t>
  </si>
  <si>
    <t>Hruška,Bechyně</t>
  </si>
  <si>
    <t>přístřešek u koupaliště - střecha</t>
  </si>
  <si>
    <t>Dědič,Radětice</t>
  </si>
  <si>
    <t>taneční parket v parku</t>
  </si>
  <si>
    <t>park</t>
  </si>
  <si>
    <t>Sportovní víceúčelové hřiště</t>
  </si>
  <si>
    <t>Skluzavka</t>
  </si>
  <si>
    <t>hřiště</t>
  </si>
  <si>
    <t xml:space="preserve"> -       2       -</t>
  </si>
  <si>
    <t>Konstrukce pod skluzavku</t>
  </si>
  <si>
    <t>Šatny na hřišti</t>
  </si>
  <si>
    <t>Boiler na teplou vodu - šatny</t>
  </si>
  <si>
    <t>šatny - hřiště</t>
  </si>
  <si>
    <t>Lavička betonová</t>
  </si>
  <si>
    <t>Stůl betonový</t>
  </si>
  <si>
    <t>Popelnice</t>
  </si>
  <si>
    <t>Skříň dvoudveřová</t>
  </si>
  <si>
    <t>Míchačka</t>
  </si>
  <si>
    <t>Lípa s.r.o.</t>
  </si>
  <si>
    <t>Kontejnery</t>
  </si>
  <si>
    <t>Mounfild, Č.B.</t>
  </si>
  <si>
    <t>Křovinořez OM 740</t>
  </si>
  <si>
    <t>Kultivátor MS 16</t>
  </si>
  <si>
    <t>Sekačka SR 1</t>
  </si>
  <si>
    <t>Vozík VARES HV 220</t>
  </si>
  <si>
    <t>Čelní radlice N - 19/16</t>
  </si>
  <si>
    <t xml:space="preserve"> 31.10.02</t>
  </si>
  <si>
    <t>Kratochvíl, Rd 102</t>
  </si>
  <si>
    <t>Nemovitost 102 - hospoda</t>
  </si>
  <si>
    <t>312.5.03</t>
  </si>
  <si>
    <t>Makro</t>
  </si>
  <si>
    <t>Lavice zahradní</t>
  </si>
  <si>
    <t xml:space="preserve"> 31.7.05</t>
  </si>
  <si>
    <t xml:space="preserve"> 31.10.05</t>
  </si>
  <si>
    <t>Maufild</t>
  </si>
  <si>
    <t>Nůžky pákové</t>
  </si>
  <si>
    <t>Ant. Folk Tábor</t>
  </si>
  <si>
    <t>motor. sekačka</t>
  </si>
  <si>
    <t>OÚ</t>
  </si>
  <si>
    <t xml:space="preserve"> 31.8.08</t>
  </si>
  <si>
    <t>Dědič, Hruška</t>
  </si>
  <si>
    <t>Čekárna u zastávky autobusů</t>
  </si>
  <si>
    <t>Janev</t>
  </si>
  <si>
    <t>dopravní zrcadlo</t>
  </si>
  <si>
    <t xml:space="preserve"> 31.5.08</t>
  </si>
  <si>
    <t>Mikroregion</t>
  </si>
  <si>
    <t>stůl + lavice ( betonové - 2 ks)</t>
  </si>
  <si>
    <t>rozhledna</t>
  </si>
  <si>
    <t>informační mapa</t>
  </si>
  <si>
    <t>čekárna</t>
  </si>
  <si>
    <t>dřevěný stojan na mapu</t>
  </si>
  <si>
    <t>mlýn Na Prádle</t>
  </si>
  <si>
    <t>Tribuna na hřišti</t>
  </si>
  <si>
    <t>Přístřešky u Jednoty</t>
  </si>
  <si>
    <t>veř. prostranství</t>
  </si>
  <si>
    <t xml:space="preserve"> 16.9.09</t>
  </si>
  <si>
    <t>FOLK</t>
  </si>
  <si>
    <t>nářadí - škola</t>
  </si>
  <si>
    <t xml:space="preserve"> 12.4.10</t>
  </si>
  <si>
    <t>Mounfild Č.B.</t>
  </si>
  <si>
    <t>křovinořez</t>
  </si>
  <si>
    <t>30. 6. 08</t>
  </si>
  <si>
    <t>118</t>
  </si>
  <si>
    <t>Město Bechyně</t>
  </si>
  <si>
    <t>kontejner na tetrapaky</t>
  </si>
  <si>
    <t>sběrné místo</t>
  </si>
  <si>
    <t>30. 11. 08</t>
  </si>
  <si>
    <t>207</t>
  </si>
  <si>
    <t>Jihotvar</t>
  </si>
  <si>
    <t>odpadkový koš - betonový</t>
  </si>
  <si>
    <t>u čekárny</t>
  </si>
  <si>
    <t>14.6.10</t>
  </si>
  <si>
    <t>P 770113</t>
  </si>
  <si>
    <t>Baumax</t>
  </si>
  <si>
    <t>lavice a stůl zahradní</t>
  </si>
  <si>
    <t>kovárna</t>
  </si>
  <si>
    <t>30.7.10</t>
  </si>
  <si>
    <t>180</t>
  </si>
  <si>
    <t>Kaboščík</t>
  </si>
  <si>
    <t>lavičky beton. Y</t>
  </si>
  <si>
    <t>obce</t>
  </si>
  <si>
    <t>lavičky beton. (srdčité)</t>
  </si>
  <si>
    <t>koše odpadkové</t>
  </si>
  <si>
    <t>park, terasa hospoda</t>
  </si>
  <si>
    <t>Auto Škoda, Písek</t>
  </si>
  <si>
    <t>Škoda Picap</t>
  </si>
  <si>
    <t>obec</t>
  </si>
  <si>
    <t>prodáno</t>
  </si>
  <si>
    <t xml:space="preserve"> -       3       -</t>
  </si>
  <si>
    <t xml:space="preserve"> 26.5.10</t>
  </si>
  <si>
    <t>Folk</t>
  </si>
  <si>
    <t>Zahradní traktor s přílušenstvím</t>
  </si>
  <si>
    <t>obec-škola</t>
  </si>
  <si>
    <t>postřikovač</t>
  </si>
  <si>
    <t>nářadí-škola</t>
  </si>
  <si>
    <t>SOVT-RADIO s.r.o. - Vodňany</t>
  </si>
  <si>
    <t>měřič rychlosti</t>
  </si>
  <si>
    <t>silnice směr do Bechyně</t>
  </si>
  <si>
    <t>vysokotlak. čištič KARCHER</t>
  </si>
  <si>
    <t>předseda komise</t>
  </si>
  <si>
    <t>.......................................…</t>
  </si>
  <si>
    <t>člen</t>
  </si>
  <si>
    <t xml:space="preserve"> ......................................…</t>
  </si>
  <si>
    <t>Obecní úřad</t>
  </si>
  <si>
    <t xml:space="preserve">Nábytek Čes. Buděj. </t>
  </si>
  <si>
    <t>Stůl zasedací - dlouhý + krátký</t>
  </si>
  <si>
    <t>Skříň stará</t>
  </si>
  <si>
    <t>chodba OÚ</t>
  </si>
  <si>
    <t>LÍPA Radětice</t>
  </si>
  <si>
    <t>Skříň</t>
  </si>
  <si>
    <t>kuchyňka OÚ</t>
  </si>
  <si>
    <t>Knihovna</t>
  </si>
  <si>
    <t>ONV Tábor</t>
  </si>
  <si>
    <t>Psací stroj</t>
  </si>
  <si>
    <t>Věšák</t>
  </si>
  <si>
    <t xml:space="preserve">VPO Čes. Buděj.   </t>
  </si>
  <si>
    <t>Hasící přístroj</t>
  </si>
  <si>
    <t>Svoboda, Bechyně</t>
  </si>
  <si>
    <t>Skříň šatní</t>
  </si>
  <si>
    <t>Skříň šatní + zásuvky</t>
  </si>
  <si>
    <t>Zásuvka</t>
  </si>
  <si>
    <t>Stůl rohový</t>
  </si>
  <si>
    <t>Stůl zasedací</t>
  </si>
  <si>
    <t>Rohová police</t>
  </si>
  <si>
    <t>Věšáková stěna</t>
  </si>
  <si>
    <t>Šafránek, Rataje</t>
  </si>
  <si>
    <t>Zvuková sestava Technics</t>
  </si>
  <si>
    <t>repro+magnet.</t>
  </si>
  <si>
    <t>Elexpres</t>
  </si>
  <si>
    <t xml:space="preserve">Akumulační kamna 6kW </t>
  </si>
  <si>
    <t>Drda + Šubrt Bech.</t>
  </si>
  <si>
    <t>Rychlovarná konvice</t>
  </si>
  <si>
    <t>Škaloud</t>
  </si>
  <si>
    <t>Rozhlasová ústředna</t>
  </si>
  <si>
    <t>Vaníček, Č.B.</t>
  </si>
  <si>
    <t>Trezor</t>
  </si>
  <si>
    <t>Skříň  - pořadač</t>
  </si>
  <si>
    <t>Smaltovaná tabule - OÚ</t>
  </si>
  <si>
    <t>označení úřadu</t>
  </si>
  <si>
    <t>Vomáčka, Bechyně</t>
  </si>
  <si>
    <t>Průtokový ohřívač vody</t>
  </si>
  <si>
    <t>Lesní projekty ČB</t>
  </si>
  <si>
    <t>Lesní hospodářský plán</t>
  </si>
  <si>
    <t>Volební schránka - velká</t>
  </si>
  <si>
    <t>Volební schránka</t>
  </si>
  <si>
    <t>Walkmen - diktafon</t>
  </si>
  <si>
    <t>Kronika obce</t>
  </si>
  <si>
    <t>Kronika školy</t>
  </si>
  <si>
    <t>kopie</t>
  </si>
  <si>
    <t xml:space="preserve"> 21.12.01</t>
  </si>
  <si>
    <t>Finanční okruhy - program</t>
  </si>
  <si>
    <t xml:space="preserve"> 29.10.01</t>
  </si>
  <si>
    <t>Mzdy - program</t>
  </si>
  <si>
    <t xml:space="preserve"> 29.10. 01</t>
  </si>
  <si>
    <t>Lehečka</t>
  </si>
  <si>
    <t>Windous 98</t>
  </si>
  <si>
    <t xml:space="preserve"> 11.4.02</t>
  </si>
  <si>
    <t>Židle modré</t>
  </si>
  <si>
    <t xml:space="preserve"> 15.7.02</t>
  </si>
  <si>
    <t>Pazdera, Bechyně</t>
  </si>
  <si>
    <t>nabíječka ke kameře</t>
  </si>
  <si>
    <t xml:space="preserve">Dig.fotoaparát - NIKON </t>
  </si>
  <si>
    <t>6,8,03</t>
  </si>
  <si>
    <t>Dig. kamera . PANASONIC</t>
  </si>
  <si>
    <t>OÚ - kronikář</t>
  </si>
  <si>
    <t>Zelenka, ELEKTRO</t>
  </si>
  <si>
    <t>Mobil MT Nokia</t>
  </si>
  <si>
    <t>30,9,03</t>
  </si>
  <si>
    <t>Zelenka,</t>
  </si>
  <si>
    <t xml:space="preserve">Tiskárna </t>
  </si>
  <si>
    <t>OÚ - starosta</t>
  </si>
  <si>
    <t>30,12,03</t>
  </si>
  <si>
    <t>Eurotel</t>
  </si>
  <si>
    <t>Krizový telefon</t>
  </si>
  <si>
    <t xml:space="preserve"> 22.2.03</t>
  </si>
  <si>
    <t>Zelenka, Bechyně</t>
  </si>
  <si>
    <t>Vysavač</t>
  </si>
  <si>
    <t>MAKRO ČB</t>
  </si>
  <si>
    <t>Svítilna akumulační</t>
  </si>
  <si>
    <t xml:space="preserve"> 28.2.05</t>
  </si>
  <si>
    <t>televize - Madison</t>
  </si>
  <si>
    <t xml:space="preserve"> 31.5.05</t>
  </si>
  <si>
    <t>Video</t>
  </si>
  <si>
    <t>COPY servis Tábor</t>
  </si>
  <si>
    <t>kopírka SHARP ARM 160</t>
  </si>
  <si>
    <t xml:space="preserve"> 29.11.05</t>
  </si>
  <si>
    <t>Tausingerová</t>
  </si>
  <si>
    <t>Územní plán</t>
  </si>
  <si>
    <t xml:space="preserve"> 14.3.08</t>
  </si>
  <si>
    <t>Zelenka, Rataje</t>
  </si>
  <si>
    <t>PC (počítač,klávesnice,myš)</t>
  </si>
  <si>
    <t>fa 28023</t>
  </si>
  <si>
    <t xml:space="preserve"> 20.12.06</t>
  </si>
  <si>
    <t>Repom elektro ČB</t>
  </si>
  <si>
    <t>Vánoční závěs na sloup</t>
  </si>
  <si>
    <t>Vánoční řetěz bílý</t>
  </si>
  <si>
    <t>účet 028</t>
  </si>
  <si>
    <t>Vánoční řetěz modrý</t>
  </si>
  <si>
    <t xml:space="preserve"> 31.3.04</t>
  </si>
  <si>
    <t>Svěchotová</t>
  </si>
  <si>
    <t>obecní symboly (znak, prapor)</t>
  </si>
  <si>
    <t>1+1</t>
  </si>
  <si>
    <t>síň tradic</t>
  </si>
  <si>
    <t xml:space="preserve"> 19.5.04</t>
  </si>
  <si>
    <t>Lála, Bechyně</t>
  </si>
  <si>
    <t>podl.krytina - koberec</t>
  </si>
  <si>
    <t xml:space="preserve"> 20.4.04</t>
  </si>
  <si>
    <t>Truhlářství Tíkal</t>
  </si>
  <si>
    <t>Skříň do síně tradic (atipická)</t>
  </si>
  <si>
    <t xml:space="preserve"> 18.9.09</t>
  </si>
  <si>
    <t>W-Partner</t>
  </si>
  <si>
    <t>PC Dell</t>
  </si>
  <si>
    <t>tiskárna OKI</t>
  </si>
  <si>
    <t>monitor Dell</t>
  </si>
  <si>
    <t>snímač kodů</t>
  </si>
  <si>
    <t xml:space="preserve"> 27.10.09</t>
  </si>
  <si>
    <t>el.zabezpečení OÚ</t>
  </si>
  <si>
    <t xml:space="preserve"> 6.12.10</t>
  </si>
  <si>
    <t>REPAM ELEKTRO</t>
  </si>
  <si>
    <t>osvětlení vánoční - řetěz</t>
  </si>
  <si>
    <t xml:space="preserve"> 16.11.11</t>
  </si>
  <si>
    <t>Zelenka J. Rataje</t>
  </si>
  <si>
    <t>notebook</t>
  </si>
  <si>
    <t>25. 6. 08</t>
  </si>
  <si>
    <t>28080</t>
  </si>
  <si>
    <t>nástěnka ( rám + hobra )</t>
  </si>
  <si>
    <t>OU</t>
  </si>
  <si>
    <t>186</t>
  </si>
  <si>
    <t>W - Parner</t>
  </si>
  <si>
    <t>repro k PC - Czech POINT</t>
  </si>
  <si>
    <t>čtečka čip. karet Czech POINT</t>
  </si>
  <si>
    <t>sluchátka - Czech POINT</t>
  </si>
  <si>
    <t>16.11.11</t>
  </si>
  <si>
    <t>Zelenka J, Rataje</t>
  </si>
  <si>
    <t>záložní disk APACER</t>
  </si>
  <si>
    <t>Ing. Krause</t>
  </si>
  <si>
    <t>studie na úpravu veř. prostran.</t>
  </si>
  <si>
    <t>OÚ - fa 27067</t>
  </si>
  <si>
    <t>VAK Č. Budějovice</t>
  </si>
  <si>
    <t>studie kanalizace ČOV</t>
  </si>
  <si>
    <t>212163</t>
  </si>
  <si>
    <t>projekt ČOV</t>
  </si>
  <si>
    <t>Elexpres Vlček</t>
  </si>
  <si>
    <t>Aku kamna (SZIF 2013)</t>
  </si>
  <si>
    <t>R. Dolejšková ČB</t>
  </si>
  <si>
    <t>obraz - letecký snímek obce</t>
  </si>
  <si>
    <t>M.Pazderová, Bechyně</t>
  </si>
  <si>
    <t>videokamera Panasonic</t>
  </si>
  <si>
    <t>OŮ kronikář</t>
  </si>
  <si>
    <t>fotoaparát Nikon + karta 16GB</t>
  </si>
  <si>
    <t>OÚ kronikář</t>
  </si>
  <si>
    <t>pevný disk HDD Verbatim</t>
  </si>
  <si>
    <t>Nová tiskárna, Pelhřimov</t>
  </si>
  <si>
    <t>Kniha o Raděticích</t>
  </si>
  <si>
    <t>Prodej občanům</t>
  </si>
  <si>
    <t>rok 2017</t>
  </si>
  <si>
    <t>Ing. Josef Skala</t>
  </si>
  <si>
    <t>projektová dokumentace - výstavba RD</t>
  </si>
  <si>
    <t>územní rozhodnutí ČOV</t>
  </si>
  <si>
    <t>Feranec Martin</t>
  </si>
  <si>
    <t xml:space="preserve">Obraz rozhledny </t>
  </si>
  <si>
    <t xml:space="preserve">věcné břemeno - vodovod </t>
  </si>
  <si>
    <t>W Partner</t>
  </si>
  <si>
    <t>Projektor Asus B1M LED HD</t>
  </si>
  <si>
    <t>Dacia</t>
  </si>
  <si>
    <t>Dacia Dokker</t>
  </si>
  <si>
    <t>DEXON CZECH, s.r.o.</t>
  </si>
  <si>
    <t>zesilovač</t>
  </si>
  <si>
    <t xml:space="preserve"> -       4      -</t>
  </si>
  <si>
    <t>Kulturní dům</t>
  </si>
  <si>
    <t>Nábytek Čes. Bud.</t>
  </si>
  <si>
    <t>Stůl restaurační - staré</t>
  </si>
  <si>
    <t>Židle - ruské</t>
  </si>
  <si>
    <t>KD63,Cih38,H63</t>
  </si>
  <si>
    <t>Garnýž</t>
  </si>
  <si>
    <t>Dom. potř. Čes. Bud.</t>
  </si>
  <si>
    <t>Popelník</t>
  </si>
  <si>
    <t>Závěs u vchodu</t>
  </si>
  <si>
    <t>Závěs v sále</t>
  </si>
  <si>
    <t>Zrcadlo</t>
  </si>
  <si>
    <t>Opona na jevišti</t>
  </si>
  <si>
    <t>ZD Radětice</t>
  </si>
  <si>
    <t>VPO Čes. Bud.</t>
  </si>
  <si>
    <t>Baumax Čes. Bud.</t>
  </si>
  <si>
    <t>Halogenové světlo</t>
  </si>
  <si>
    <t>Bruska na parkety</t>
  </si>
  <si>
    <t>Leštič parket</t>
  </si>
  <si>
    <t xml:space="preserve"> 19.3.01</t>
  </si>
  <si>
    <t>Dekorační látka</t>
  </si>
  <si>
    <t>malé podium</t>
  </si>
  <si>
    <t xml:space="preserve"> 15.2.01</t>
  </si>
  <si>
    <t>Elektroměr</t>
  </si>
  <si>
    <t>kotelna</t>
  </si>
  <si>
    <t xml:space="preserve"> 29.9.04</t>
  </si>
  <si>
    <t>KD-volby</t>
  </si>
  <si>
    <t>Janovský, Týn n. Vl.</t>
  </si>
  <si>
    <t>záclony - KD</t>
  </si>
  <si>
    <t>KD</t>
  </si>
  <si>
    <t>vánoční stromek</t>
  </si>
  <si>
    <t>VEBA Broumov</t>
  </si>
  <si>
    <t>ubrusy</t>
  </si>
  <si>
    <t>obd.=75+čtv.=10</t>
  </si>
  <si>
    <t xml:space="preserve"> 31.1.05</t>
  </si>
  <si>
    <t>TEXTIL - Drdová</t>
  </si>
  <si>
    <t>dekorační látka + garnýž</t>
  </si>
  <si>
    <t>chodba do hosp.</t>
  </si>
  <si>
    <t xml:space="preserve"> 31.3.05</t>
  </si>
  <si>
    <t>dekorační látka</t>
  </si>
  <si>
    <t>velké přísálí</t>
  </si>
  <si>
    <t>Stanislav Jaroš</t>
  </si>
  <si>
    <t>anténní sestava</t>
  </si>
  <si>
    <t>KD+hospoda</t>
  </si>
  <si>
    <t>Návrat,Bechyně</t>
  </si>
  <si>
    <t>židle restaurační buk</t>
  </si>
  <si>
    <t>stoly restaurační masiv. deska</t>
  </si>
  <si>
    <t>Stratus Brno</t>
  </si>
  <si>
    <t>Volební zástěna</t>
  </si>
  <si>
    <t>převod z účtu 112</t>
  </si>
  <si>
    <t xml:space="preserve"> 27.10.08</t>
  </si>
  <si>
    <t>Zelenka,ELEKTRO</t>
  </si>
  <si>
    <t>CD přehrávač - SONY</t>
  </si>
  <si>
    <t>DISKOVERY</t>
  </si>
  <si>
    <t>Světelný ovladač</t>
  </si>
  <si>
    <t xml:space="preserve"> 29.7.09</t>
  </si>
  <si>
    <t>zesilovač - SONY DG</t>
  </si>
  <si>
    <t xml:space="preserve"> 31.10.09</t>
  </si>
  <si>
    <t>P 900060</t>
  </si>
  <si>
    <t>zesilovač s mix</t>
  </si>
  <si>
    <t>HASBU ČB</t>
  </si>
  <si>
    <t>hasicí přístroje</t>
  </si>
  <si>
    <t>WERCO spol. s r.o.</t>
  </si>
  <si>
    <t>Zametač na sníh</t>
  </si>
  <si>
    <t>Obec - škola</t>
  </si>
  <si>
    <t>Truhlářství Tíkal, Radětice</t>
  </si>
  <si>
    <t>Police, přístavba KD</t>
  </si>
  <si>
    <t xml:space="preserve"> .................................…</t>
  </si>
  <si>
    <t xml:space="preserve">Nábytek Čes. Bud. </t>
  </si>
  <si>
    <t>Židle čalouněná</t>
  </si>
  <si>
    <t>Novotná Bechyně</t>
  </si>
  <si>
    <t>Police regálová - univerzál</t>
  </si>
  <si>
    <t>Polička závěsná - univerzál</t>
  </si>
  <si>
    <t>Zuzana Bechyně</t>
  </si>
  <si>
    <t>Pojízdné stupátko</t>
  </si>
  <si>
    <t>Pájka svařovací</t>
  </si>
  <si>
    <t>Záclona silonová</t>
  </si>
  <si>
    <t>Kniha Bechyně</t>
  </si>
  <si>
    <t>Obrázek</t>
  </si>
  <si>
    <t xml:space="preserve"> 31.5.02</t>
  </si>
  <si>
    <t>Babič, Mikulov</t>
  </si>
  <si>
    <t>Halogenový ohřívač</t>
  </si>
  <si>
    <t>Roller, ČB</t>
  </si>
  <si>
    <t>Stolek pod počítač</t>
  </si>
  <si>
    <t>regál MLK 430 cm - 1. (přední místnost)</t>
  </si>
  <si>
    <t>Regál MLK 300 cm - 2. (zadní místnost)</t>
  </si>
  <si>
    <t>regál MLK 200 cm - 3. (přední místnost 2 police u dveří)</t>
  </si>
  <si>
    <t xml:space="preserve"> 15.7.05</t>
  </si>
  <si>
    <t>Monitor</t>
  </si>
  <si>
    <t>knihovna-internet</t>
  </si>
  <si>
    <t>psací stůl včetně police na knihy</t>
  </si>
  <si>
    <t>polička - 4. (přední místnost pod oknem)</t>
  </si>
  <si>
    <t>knihovna</t>
  </si>
  <si>
    <t>7.10.10</t>
  </si>
  <si>
    <t>80014</t>
  </si>
  <si>
    <t>dar od JK</t>
  </si>
  <si>
    <t>počítač</t>
  </si>
  <si>
    <t>úč. 903 030</t>
  </si>
  <si>
    <t>polička - 5. (přední místnost u psacího stolu)</t>
  </si>
  <si>
    <t>Požární zbrojnice</t>
  </si>
  <si>
    <t>ONV Tábor OIPO</t>
  </si>
  <si>
    <t>Stříkačka mot. PPS 12 s přes.</t>
  </si>
  <si>
    <t>Nábytek Č. Buděj.</t>
  </si>
  <si>
    <t>Skříň zasklená</t>
  </si>
  <si>
    <t xml:space="preserve">VPO Čes. Bud. </t>
  </si>
  <si>
    <t>Proudnice B</t>
  </si>
  <si>
    <t>Proudnice C</t>
  </si>
  <si>
    <t>Mlhovka</t>
  </si>
  <si>
    <t xml:space="preserve">Rozdělovač B/cbc </t>
  </si>
  <si>
    <t>Sběrač ze 75 na 52 mm</t>
  </si>
  <si>
    <t>Přechod ze 75 na 52 mm</t>
  </si>
  <si>
    <t>Sekera hasičská</t>
  </si>
  <si>
    <t>Závěs na sekery</t>
  </si>
  <si>
    <t>Sekera požární (těžká)</t>
  </si>
  <si>
    <t>Přejezdy laťkové</t>
  </si>
  <si>
    <t>Spínka na hadice B</t>
  </si>
  <si>
    <t>Spínka na hadice C</t>
  </si>
  <si>
    <t>Krumpáč</t>
  </si>
  <si>
    <t>Ejektor</t>
  </si>
  <si>
    <t>SPO Praha 4</t>
  </si>
  <si>
    <t>Hadice B 75 mm (chemlon 92)</t>
  </si>
  <si>
    <t>Hadice B 75 mm (chemlon 93)</t>
  </si>
  <si>
    <t>Hadice C 52 mm (chemlon 95)</t>
  </si>
  <si>
    <t>ZZN Písek</t>
  </si>
  <si>
    <t>Žebřík 2635   8,75m trojdílný</t>
  </si>
  <si>
    <t>Žebřík aluminiový dvoudílný</t>
  </si>
  <si>
    <t>nebyl v evidenci</t>
  </si>
  <si>
    <t>ZHT Group s.r.o.</t>
  </si>
  <si>
    <t>Plovoucí čerpadlo</t>
  </si>
  <si>
    <t>hasiči</t>
  </si>
  <si>
    <t>Stryhal</t>
  </si>
  <si>
    <t>hlíníkový žebřík 3 dílný</t>
  </si>
  <si>
    <t>hasičárna</t>
  </si>
  <si>
    <t>Monoslu - shop</t>
  </si>
  <si>
    <t>ochranné přilby - lehká</t>
  </si>
  <si>
    <t>stejnokroj SDH - pracovní</t>
  </si>
  <si>
    <t>Savice FIRE</t>
  </si>
  <si>
    <t>SDH</t>
  </si>
  <si>
    <t>Sací koš</t>
  </si>
  <si>
    <t>25.12.11</t>
  </si>
  <si>
    <t>MK Proles Č.B.</t>
  </si>
  <si>
    <t>sekera Fiskars</t>
  </si>
  <si>
    <t>pila rámová Fiskars</t>
  </si>
  <si>
    <t>Internet Hall a.s. Praha</t>
  </si>
  <si>
    <t>Motorová pila - Husqvarna</t>
  </si>
  <si>
    <t>e-železářství s.r.o.</t>
  </si>
  <si>
    <t>kalové čerpadlo</t>
  </si>
  <si>
    <t>Tafimex Olomouc</t>
  </si>
  <si>
    <t>hasičské hadice se spojkami</t>
  </si>
  <si>
    <t>JVPO ČB</t>
  </si>
  <si>
    <t>hasičské hadice se spojkami - žluté</t>
  </si>
  <si>
    <t>Zelenka Bechyně</t>
  </si>
  <si>
    <t>brodící kalhoty</t>
  </si>
  <si>
    <t>akumulátorová vrtačka</t>
  </si>
  <si>
    <t>sada nářadí</t>
  </si>
  <si>
    <t>M.Bartošová, Strážnice</t>
  </si>
  <si>
    <t>zásahová přilba - SDH</t>
  </si>
  <si>
    <t>Nářadí Janoušek s.r.o Sušice</t>
  </si>
  <si>
    <t>elektrocentrála EGM 68AV</t>
  </si>
  <si>
    <t>Jihočeský kraj</t>
  </si>
  <si>
    <t>Zasahové kalhoty</t>
  </si>
  <si>
    <t>dar JK</t>
  </si>
  <si>
    <t xml:space="preserve">Zásahové boty </t>
  </si>
  <si>
    <t>Auto Vinkler</t>
  </si>
  <si>
    <t>DA hasičský sbor FORD</t>
  </si>
  <si>
    <t>Hospoda</t>
  </si>
  <si>
    <t>Elektro, Vlček</t>
  </si>
  <si>
    <t>Boiler ELOV 200</t>
  </si>
  <si>
    <t>Ohřívač MIRAVA 10 l</t>
  </si>
  <si>
    <t>ELEKTRO, Zelenka</t>
  </si>
  <si>
    <t>Chlad.  ZANUSSI ZT155BO</t>
  </si>
  <si>
    <t xml:space="preserve">          -  "  -</t>
  </si>
  <si>
    <t>Mraznička ZANUSSI ZV231</t>
  </si>
  <si>
    <t>Slavík, Bechyně</t>
  </si>
  <si>
    <t>Stůl dřezový</t>
  </si>
  <si>
    <t>vlastní</t>
  </si>
  <si>
    <t>Stůl odkládací</t>
  </si>
  <si>
    <t>Bezdotyková baterie</t>
  </si>
  <si>
    <t>Nábytek Čes.Bud.</t>
  </si>
  <si>
    <t>židle</t>
  </si>
  <si>
    <t>půjčeno z KD</t>
  </si>
  <si>
    <t>barový pult</t>
  </si>
  <si>
    <t>Požár</t>
  </si>
  <si>
    <t>stůl</t>
  </si>
  <si>
    <t xml:space="preserve"> 12.4.05</t>
  </si>
  <si>
    <t>Marek, Bechyně</t>
  </si>
  <si>
    <t>oběhové čerpadlo k topení</t>
  </si>
  <si>
    <t xml:space="preserve"> 28.1.04</t>
  </si>
  <si>
    <t xml:space="preserve">El. boiler  </t>
  </si>
  <si>
    <t>hospoda</t>
  </si>
  <si>
    <t xml:space="preserve"> 6.9.06</t>
  </si>
  <si>
    <t>Domovní vodárna</t>
  </si>
  <si>
    <t xml:space="preserve"> 12.12.11</t>
  </si>
  <si>
    <t>Alkyon Jevíčko</t>
  </si>
  <si>
    <t>čistič vzduchu</t>
  </si>
  <si>
    <t>Truhlářství, Čestice</t>
  </si>
  <si>
    <t>válenda TINA</t>
  </si>
  <si>
    <t>skříň 01 buk</t>
  </si>
  <si>
    <t>noční stolek 110 buk</t>
  </si>
  <si>
    <t>stolek 7920 buk</t>
  </si>
  <si>
    <t>křeslo SIDO ( rozkládací )</t>
  </si>
  <si>
    <t>223</t>
  </si>
  <si>
    <t>Světla Tábor</t>
  </si>
  <si>
    <t>světla do salonku - lustr</t>
  </si>
  <si>
    <t>světla do salonku - boční</t>
  </si>
  <si>
    <t>sporák CANDY</t>
  </si>
  <si>
    <t>televize LED SHARP</t>
  </si>
  <si>
    <t>Chladnička SNAIGE</t>
  </si>
  <si>
    <t>Mrazák SNAIGE</t>
  </si>
  <si>
    <t>Odsavač MORA - digestoř</t>
  </si>
  <si>
    <t>Nový domov, Novotný</t>
  </si>
  <si>
    <t>Postele</t>
  </si>
  <si>
    <t xml:space="preserve"> - 2 - </t>
  </si>
  <si>
    <t>Operativní evidence</t>
  </si>
  <si>
    <t>obec - škola</t>
  </si>
  <si>
    <t>kov.chalupa</t>
  </si>
  <si>
    <t>dět.hřiště</t>
  </si>
  <si>
    <t>Stůl restaurační</t>
  </si>
  <si>
    <t>Židle</t>
  </si>
  <si>
    <t>KD-63,Cih-38,Hosp.-63</t>
  </si>
  <si>
    <t>KD -malé podium</t>
  </si>
  <si>
    <t>KD - obd.=80+čtv.=10</t>
  </si>
  <si>
    <t>KD - chodba do hosp.</t>
  </si>
  <si>
    <t>KD - velké přísálí</t>
  </si>
  <si>
    <t>knih.- internet</t>
  </si>
  <si>
    <t>polička</t>
  </si>
  <si>
    <t>knihovna úč. 903 030</t>
  </si>
  <si>
    <t>Manaslu schop</t>
  </si>
  <si>
    <t>ochranné přilby</t>
  </si>
  <si>
    <t xml:space="preserve"> -       4       -</t>
  </si>
  <si>
    <t>Repam elektro</t>
  </si>
  <si>
    <t>vánoční řetěz na stromek</t>
  </si>
  <si>
    <t>vánoční hvězda</t>
  </si>
  <si>
    <t>vánoční řetěz modrý - kaplička</t>
  </si>
  <si>
    <t>stejnokroj</t>
  </si>
  <si>
    <t>KD-6,hřiště-2,kotelna 2</t>
  </si>
  <si>
    <t>El.Zelenka Bechyně</t>
  </si>
  <si>
    <t>ventilátor</t>
  </si>
  <si>
    <t>JVPO Č.Buděj.</t>
  </si>
  <si>
    <t>Lesák, Bechyně</t>
  </si>
  <si>
    <t>HASBU Č. Buděj.</t>
  </si>
  <si>
    <t>Zelenka, Praha</t>
  </si>
  <si>
    <t>M.Pazderová,Bechyně</t>
  </si>
  <si>
    <t>Textil Bechyně</t>
  </si>
  <si>
    <t>záclona</t>
  </si>
  <si>
    <t>Zelenka Elektro</t>
  </si>
  <si>
    <t>přepěťová ochrana</t>
  </si>
  <si>
    <t>Celkem</t>
  </si>
  <si>
    <t>členové</t>
  </si>
  <si>
    <t xml:space="preserve"> ......................................……………………………………..</t>
  </si>
  <si>
    <t xml:space="preserve"> -       5      -</t>
  </si>
  <si>
    <t xml:space="preserve"> -       6      -</t>
  </si>
  <si>
    <t>C e l k e m</t>
  </si>
  <si>
    <t>Datum zařazení</t>
  </si>
  <si>
    <t>Doklad</t>
  </si>
  <si>
    <t>Dodavatel</t>
  </si>
  <si>
    <t>Počet</t>
  </si>
  <si>
    <t>Cena</t>
  </si>
  <si>
    <t>VSB, Bechyně</t>
  </si>
  <si>
    <t>Odvodňovací kanál u Soví</t>
  </si>
  <si>
    <t>Lesostavby Třeboň a.s.</t>
  </si>
  <si>
    <t>starosta</t>
  </si>
  <si>
    <t>Protokol o zařazení do účtu 022 000 pro rok 2017</t>
  </si>
  <si>
    <t>SOVT-RADIO s.r.o. Vodňany</t>
  </si>
  <si>
    <t>PC sestava, OÚ</t>
  </si>
  <si>
    <t>Zelenka Elektro Bechyně</t>
  </si>
  <si>
    <t>Chladnička SNAIGE RF35SM</t>
  </si>
  <si>
    <t>Mrazák SNAIGE F27SM</t>
  </si>
  <si>
    <t>Odsavač Mora OK935X</t>
  </si>
  <si>
    <t>Inženýrská činnost ČOV</t>
  </si>
  <si>
    <t>žádost ČOV</t>
  </si>
  <si>
    <t>Protokol o zařazení do účtu 028 500 pro rok 2017</t>
  </si>
  <si>
    <t>17112, 17142</t>
  </si>
  <si>
    <t>Ing. Skala, Michalec</t>
  </si>
  <si>
    <t>doplatek k dokumentaci k ZTV, výměra pozemků</t>
  </si>
  <si>
    <t>-</t>
  </si>
  <si>
    <t>Datum vyřazení</t>
  </si>
  <si>
    <t>Odběratel</t>
  </si>
  <si>
    <t>leden</t>
  </si>
  <si>
    <t>úprava pozemku č. 183/4</t>
  </si>
  <si>
    <t>úprava pozemku č. 183/6</t>
  </si>
  <si>
    <t>úprava pozemku č. 183/9</t>
  </si>
  <si>
    <t>1120m</t>
  </si>
  <si>
    <t>úprava pozemku č. 183/14</t>
  </si>
  <si>
    <t>úprava pozemku č. 183/15</t>
  </si>
  <si>
    <t>prodej části pozemku č. 2659/1</t>
  </si>
  <si>
    <t>prodej části pozemku č. 2601/58</t>
  </si>
  <si>
    <t>Drda, Bechyně</t>
  </si>
  <si>
    <t>popelnice</t>
  </si>
  <si>
    <t>prodej</t>
  </si>
  <si>
    <t>Nová Tiskárna, Pelhřimov</t>
  </si>
  <si>
    <t>Kniha o raděticích</t>
  </si>
  <si>
    <t>Protokol o vyřazení z účtu 132 302 pro rok 2017</t>
  </si>
  <si>
    <t>Miroslav Tausig</t>
  </si>
  <si>
    <t>Turistické kartičky, rozhledna</t>
  </si>
  <si>
    <t>Protokol o vyřazení z účtu 022 000 pro rok 2017</t>
  </si>
  <si>
    <t>Miroslav Melichar</t>
  </si>
  <si>
    <t>Pick-up</t>
  </si>
  <si>
    <t>Protokol o vyřazení z účtu 028 000 pro rok 2017</t>
  </si>
  <si>
    <t>SDH Radětice</t>
  </si>
  <si>
    <t xml:space="preserve"> KIA</t>
  </si>
  <si>
    <t>dar SDH Radětice</t>
  </si>
  <si>
    <t>od 7000 do 60000</t>
  </si>
  <si>
    <t>účet 018</t>
  </si>
  <si>
    <t>fa 27067</t>
  </si>
  <si>
    <t xml:space="preserve">  C e l k e m </t>
  </si>
  <si>
    <t xml:space="preserve"> ..............................................</t>
  </si>
  <si>
    <t>Dlouhodobý nehmotný majetek</t>
  </si>
  <si>
    <t>nad 60 000</t>
  </si>
  <si>
    <t>účet 019</t>
  </si>
  <si>
    <t>Budovy, stavby, haly</t>
  </si>
  <si>
    <t>účet 021</t>
  </si>
  <si>
    <t>0210100</t>
  </si>
  <si>
    <t>Bytové domy a bytové jednotky</t>
  </si>
  <si>
    <t>C e l k e m   z a :</t>
  </si>
  <si>
    <t xml:space="preserve">  0 2 1 0 1 0 0</t>
  </si>
  <si>
    <t>0210200</t>
  </si>
  <si>
    <t>Budova pro službu obyvatelstvu</t>
  </si>
  <si>
    <t>Kulturní dům č.68 včetně přístavby</t>
  </si>
  <si>
    <t>3.10.2013 pořízení nové přístavby</t>
  </si>
  <si>
    <t>Rozvody ústředního vytápění</t>
  </si>
  <si>
    <t>ZC k 31.12.2014 
zastavené odpisy</t>
  </si>
  <si>
    <t>Kotel</t>
  </si>
  <si>
    <t xml:space="preserve">  0 2 1 0 2 0 0</t>
  </si>
  <si>
    <t>0210213</t>
  </si>
  <si>
    <t>přeřazení ke kulturnímu domu</t>
  </si>
  <si>
    <t>Celkem za:</t>
  </si>
  <si>
    <t>0210300</t>
  </si>
  <si>
    <t>Jiné nebytové domy a nabytové jednotky</t>
  </si>
  <si>
    <t>na p.č. 43/1</t>
  </si>
  <si>
    <t xml:space="preserve">  0 2 1 0 3 0 0</t>
  </si>
  <si>
    <t xml:space="preserve"> .....................................…</t>
  </si>
  <si>
    <t xml:space="preserve">    členové     ………………………………….</t>
  </si>
  <si>
    <t>0210400</t>
  </si>
  <si>
    <t>Komunikace a veřejné osvětlení</t>
  </si>
  <si>
    <t>Převod od státu</t>
  </si>
  <si>
    <t>září 30.9.06</t>
  </si>
  <si>
    <t xml:space="preserve">  0 2 1 0 4 0 0</t>
  </si>
  <si>
    <t>0210500</t>
  </si>
  <si>
    <t>Jiné inženýrské sítě</t>
  </si>
  <si>
    <t>kanalizace ZTV</t>
  </si>
  <si>
    <t xml:space="preserve">  0 2 1 0 5 0 0</t>
  </si>
  <si>
    <t>0210600</t>
  </si>
  <si>
    <t>Ostatní stavby</t>
  </si>
  <si>
    <t>na p.č.162</t>
  </si>
  <si>
    <t xml:space="preserve">  0 2 1 0 6 0 0</t>
  </si>
  <si>
    <t>0210601</t>
  </si>
  <si>
    <t xml:space="preserve">  0 2 1 0 6 0 1</t>
  </si>
  <si>
    <t>0210602</t>
  </si>
  <si>
    <t xml:space="preserve">  0 2 1 0 6 0 2</t>
  </si>
  <si>
    <t>Samostatné, soubory movitých věcí</t>
  </si>
  <si>
    <t>od 7000</t>
  </si>
  <si>
    <t>do 31.12.2001</t>
  </si>
  <si>
    <t>účet 022 000</t>
  </si>
  <si>
    <t>od 40000</t>
  </si>
  <si>
    <t>od 1.1.2002</t>
  </si>
  <si>
    <t>AtTv Škaloud</t>
  </si>
  <si>
    <t>Škoda Pick-up</t>
  </si>
  <si>
    <t>silnice</t>
  </si>
  <si>
    <t>v ceně zahrnut poplatek d.č. 880016</t>
  </si>
  <si>
    <t>SDH, částečně hrazeno dotací, včetně správního poplatku</t>
  </si>
  <si>
    <t>Samostatné, soubory movitých věcí účet 022 102</t>
  </si>
  <si>
    <t xml:space="preserve"> 9.7.10</t>
  </si>
  <si>
    <t>Truhlářství Dědič</t>
  </si>
  <si>
    <t xml:space="preserve">podium </t>
  </si>
  <si>
    <t>Drobný dlouhodobý hmotný majetek</t>
  </si>
  <si>
    <t>od 3000 do 7000</t>
  </si>
  <si>
    <t>účet 028 000</t>
  </si>
  <si>
    <t>od 3000 do 40000</t>
  </si>
  <si>
    <t>od 1. 1. 2002</t>
  </si>
  <si>
    <t>ZNZ Tábor</t>
  </si>
  <si>
    <t>Míchačka na beton</t>
  </si>
  <si>
    <t>LÍPA</t>
  </si>
  <si>
    <t>Hokov Opařany</t>
  </si>
  <si>
    <t>Kontejner na odpad - plast</t>
  </si>
  <si>
    <t>Skříň šatní + zásuvky1</t>
  </si>
  <si>
    <t xml:space="preserve">Zásuvky </t>
  </si>
  <si>
    <t>Proplast Hluboká</t>
  </si>
  <si>
    <t>dětské hřiště</t>
  </si>
  <si>
    <t xml:space="preserve"> 19.11.02</t>
  </si>
  <si>
    <t xml:space="preserve"> 6.12.02</t>
  </si>
  <si>
    <t xml:space="preserve"> - " -</t>
  </si>
  <si>
    <t>Tiskárna HP 5652</t>
  </si>
  <si>
    <t>Knihovna-internet</t>
  </si>
  <si>
    <t xml:space="preserve"> 21.9.05</t>
  </si>
  <si>
    <t>nářadí - OÚ</t>
  </si>
  <si>
    <t>P ř e v á d í   s e</t>
  </si>
  <si>
    <t>P ř e v e d e n o</t>
  </si>
  <si>
    <t>zesilovač s mix. pultem</t>
  </si>
  <si>
    <t>Elexpres Bechyně</t>
  </si>
  <si>
    <t>Akumulační kamna 6 kW</t>
  </si>
  <si>
    <t>ONV Tábor, OIPO</t>
  </si>
  <si>
    <t>Motorová stříkačka PPS-12</t>
  </si>
  <si>
    <t>VPO Č.Budějovice</t>
  </si>
  <si>
    <t>Žebřík hliníkový, 2 dílný</t>
  </si>
  <si>
    <t>K-Efekt Tábor</t>
  </si>
  <si>
    <t>Bojler na teplou vodu</t>
  </si>
  <si>
    <t>kabiny</t>
  </si>
  <si>
    <t>Žebřík hliníkový, 3 dílný</t>
  </si>
  <si>
    <t>VAK JK</t>
  </si>
  <si>
    <t>auto KIA</t>
  </si>
  <si>
    <t>cesta ke hřišti</t>
  </si>
  <si>
    <t>regál MLK 430</t>
  </si>
  <si>
    <t>regál MLK 300</t>
  </si>
  <si>
    <t>regál MLK 200</t>
  </si>
  <si>
    <t>psací stůl</t>
  </si>
  <si>
    <t>vánoční závěs na sloup</t>
  </si>
  <si>
    <t>M.Bartošová,Strážnice</t>
  </si>
  <si>
    <t>AGROPA s.r.o.- Kravaře</t>
  </si>
  <si>
    <t>radlice na sníh</t>
  </si>
  <si>
    <t>Baumax Tábor</t>
  </si>
  <si>
    <t>vysokotlaký čistič KARCHER</t>
  </si>
  <si>
    <t>Zelenka, Elektro</t>
  </si>
  <si>
    <t>Dexon Czech s.r.o.</t>
  </si>
  <si>
    <t>Zesilovač Dexon Czech s.r.o.</t>
  </si>
  <si>
    <t>Mountfield a.s.</t>
  </si>
  <si>
    <t>Police - přístavba KD</t>
  </si>
  <si>
    <t>členové     ………………………………….</t>
  </si>
  <si>
    <t>účet 028 015</t>
  </si>
  <si>
    <t>věcné břemeno - vodovod</t>
  </si>
  <si>
    <t>účet 028 101</t>
  </si>
  <si>
    <t>účet 028 113</t>
  </si>
  <si>
    <t>Pozemky</t>
  </si>
  <si>
    <t>účet 031</t>
  </si>
  <si>
    <t>R o z d ě l e n í    d l e    a n a l y t i c k ý c h    ú č t ů :</t>
  </si>
  <si>
    <t>název</t>
  </si>
  <si>
    <t>ha</t>
  </si>
  <si>
    <t>Kč</t>
  </si>
  <si>
    <t>poznámka</t>
  </si>
  <si>
    <t>stavební parcela</t>
  </si>
  <si>
    <t>031 0100</t>
  </si>
  <si>
    <t>stav.parcela</t>
  </si>
  <si>
    <t>lesy</t>
  </si>
  <si>
    <t>031 0200</t>
  </si>
  <si>
    <t>Zahrady,louky,rybníky</t>
  </si>
  <si>
    <t>031 0300</t>
  </si>
  <si>
    <t>zahrada</t>
  </si>
  <si>
    <t>vod.plocha</t>
  </si>
  <si>
    <t>pole</t>
  </si>
  <si>
    <t>louky</t>
  </si>
  <si>
    <t>účto</t>
  </si>
  <si>
    <t>Zastavěná plocha</t>
  </si>
  <si>
    <t>031 0400</t>
  </si>
  <si>
    <t>zast. plocha</t>
  </si>
  <si>
    <t>excel</t>
  </si>
  <si>
    <t>rozdíl</t>
  </si>
  <si>
    <t>Ostatní</t>
  </si>
  <si>
    <t>031 0500</t>
  </si>
  <si>
    <t>ostatní</t>
  </si>
  <si>
    <t>komunikace</t>
  </si>
  <si>
    <t>031 510</t>
  </si>
  <si>
    <t xml:space="preserve"> věc.břemeno E-on</t>
  </si>
  <si>
    <t>031 520</t>
  </si>
  <si>
    <t>zástavní právo</t>
  </si>
  <si>
    <t>CELKEM</t>
  </si>
  <si>
    <t xml:space="preserve"> -      2       -</t>
  </si>
  <si>
    <t>les</t>
  </si>
  <si>
    <t>kú Hv    Lv 263</t>
  </si>
  <si>
    <t>2407/2</t>
  </si>
  <si>
    <t>474/1</t>
  </si>
  <si>
    <t>474/3</t>
  </si>
  <si>
    <t>u Viktorů</t>
  </si>
  <si>
    <t>1129/1</t>
  </si>
  <si>
    <t>1129/2</t>
  </si>
  <si>
    <t>1512/12</t>
  </si>
  <si>
    <t>1512/14</t>
  </si>
  <si>
    <t>?</t>
  </si>
  <si>
    <t>1530/7</t>
  </si>
  <si>
    <t>1530/8</t>
  </si>
  <si>
    <t>2513/1</t>
  </si>
  <si>
    <t>2513/2</t>
  </si>
  <si>
    <t>2533/7</t>
  </si>
  <si>
    <t>2574/14</t>
  </si>
  <si>
    <t>111/1</t>
  </si>
  <si>
    <t>1529/1</t>
  </si>
  <si>
    <t>2601/6</t>
  </si>
  <si>
    <t>2601/7</t>
  </si>
  <si>
    <t>2601/18</t>
  </si>
  <si>
    <t>prodej pozemku</t>
  </si>
  <si>
    <t>Růžičkovi 1/2017</t>
  </si>
  <si>
    <t>2601/24</t>
  </si>
  <si>
    <t>2601/44</t>
  </si>
  <si>
    <t>2601/52</t>
  </si>
  <si>
    <t>2601/53</t>
  </si>
  <si>
    <t>228/3</t>
  </si>
  <si>
    <t>umělá nádrž</t>
  </si>
  <si>
    <t>2602/8</t>
  </si>
  <si>
    <t>vodní tok</t>
  </si>
  <si>
    <t>2602/9</t>
  </si>
  <si>
    <t>2602/10</t>
  </si>
  <si>
    <t>2602/11</t>
  </si>
  <si>
    <t>2602/12</t>
  </si>
  <si>
    <t>2602/13</t>
  </si>
  <si>
    <t>2602/14</t>
  </si>
  <si>
    <t>2602/15</t>
  </si>
  <si>
    <t>2602/16</t>
  </si>
  <si>
    <t>2602/17</t>
  </si>
  <si>
    <t>2602/18</t>
  </si>
  <si>
    <t>2602/19</t>
  </si>
  <si>
    <t>2602/20</t>
  </si>
  <si>
    <t>2602/21</t>
  </si>
  <si>
    <t>2602/22</t>
  </si>
  <si>
    <t xml:space="preserve"> -      3       -</t>
  </si>
  <si>
    <t>183/3</t>
  </si>
  <si>
    <t>úprava dle GP</t>
  </si>
  <si>
    <t>změna: ostatní plocha, jiná plocha</t>
  </si>
  <si>
    <t>183/4</t>
  </si>
  <si>
    <t>183/5</t>
  </si>
  <si>
    <t>zaniká</t>
  </si>
  <si>
    <t>183/6</t>
  </si>
  <si>
    <t>183/7</t>
  </si>
  <si>
    <t>183/8</t>
  </si>
  <si>
    <t>183/9</t>
  </si>
  <si>
    <t>183/10</t>
  </si>
  <si>
    <t>183/11</t>
  </si>
  <si>
    <t>rozdíl mezi původnímy a novými pozemky - orná půda</t>
  </si>
  <si>
    <t>rozdíl u borovské cesty - komunikace</t>
  </si>
  <si>
    <t>183/12</t>
  </si>
  <si>
    <t>Orná půda</t>
  </si>
  <si>
    <t>x</t>
  </si>
  <si>
    <t>183/13</t>
  </si>
  <si>
    <t>přepsat</t>
  </si>
  <si>
    <t>183/14</t>
  </si>
  <si>
    <t>183/15</t>
  </si>
  <si>
    <t>183/16</t>
  </si>
  <si>
    <t>Kasal 1/2017</t>
  </si>
  <si>
    <t>183/17</t>
  </si>
  <si>
    <t xml:space="preserve">prodej pozemku </t>
  </si>
  <si>
    <t>Kasal 6/2017</t>
  </si>
  <si>
    <t>183/32</t>
  </si>
  <si>
    <t>beze změn</t>
  </si>
  <si>
    <t>183/33</t>
  </si>
  <si>
    <t>183/35</t>
  </si>
  <si>
    <t>ostat. pl./jiná plocha</t>
  </si>
  <si>
    <t>vznik nové parcely</t>
  </si>
  <si>
    <t>259/45</t>
  </si>
  <si>
    <t>648/52</t>
  </si>
  <si>
    <t>650/7</t>
  </si>
  <si>
    <t>820/70</t>
  </si>
  <si>
    <t>980/1</t>
  </si>
  <si>
    <t>980/4</t>
  </si>
  <si>
    <t>980/6</t>
  </si>
  <si>
    <t>1008/1</t>
  </si>
  <si>
    <t>1087/2</t>
  </si>
  <si>
    <t>1087/5</t>
  </si>
  <si>
    <t>1181/1</t>
  </si>
  <si>
    <t>1181/2</t>
  </si>
  <si>
    <t>1181/3</t>
  </si>
  <si>
    <t xml:space="preserve"> -      4       -</t>
  </si>
  <si>
    <t>1244/20</t>
  </si>
  <si>
    <t>u skautů</t>
  </si>
  <si>
    <t>1244/21</t>
  </si>
  <si>
    <t>1374/3</t>
  </si>
  <si>
    <t>1429/2</t>
  </si>
  <si>
    <t>1560/14</t>
  </si>
  <si>
    <t>1560/15</t>
  </si>
  <si>
    <t>1760/107</t>
  </si>
  <si>
    <t>1760/108</t>
  </si>
  <si>
    <t>2013/1</t>
  </si>
  <si>
    <t>2013/2</t>
  </si>
  <si>
    <t>2119/2</t>
  </si>
  <si>
    <t>2119/3</t>
  </si>
  <si>
    <t>2119/9</t>
  </si>
  <si>
    <t>2164/6</t>
  </si>
  <si>
    <t>2310/18</t>
  </si>
  <si>
    <t>2449/1</t>
  </si>
  <si>
    <t>2449/41</t>
  </si>
  <si>
    <t>kú HL   Lv 414</t>
  </si>
  <si>
    <t>631/1</t>
  </si>
  <si>
    <t>240/23</t>
  </si>
  <si>
    <t>240/24</t>
  </si>
  <si>
    <t>240/25</t>
  </si>
  <si>
    <t>240/26</t>
  </si>
  <si>
    <t>240/30</t>
  </si>
  <si>
    <t>240/31</t>
  </si>
  <si>
    <t>240/32</t>
  </si>
  <si>
    <t>240/33</t>
  </si>
  <si>
    <t>240/35</t>
  </si>
  <si>
    <t>240/39</t>
  </si>
  <si>
    <t>240/41</t>
  </si>
  <si>
    <t>370/26</t>
  </si>
  <si>
    <t>louka</t>
  </si>
  <si>
    <t>440/24</t>
  </si>
  <si>
    <t>1018/2</t>
  </si>
  <si>
    <t>1035/2</t>
  </si>
  <si>
    <t>1320/5</t>
  </si>
  <si>
    <t>2020/3</t>
  </si>
  <si>
    <t>2401/3</t>
  </si>
  <si>
    <t>2460/1</t>
  </si>
  <si>
    <t>2460/2</t>
  </si>
  <si>
    <t>2460/32</t>
  </si>
  <si>
    <t>2460/33</t>
  </si>
  <si>
    <t>2561/3</t>
  </si>
  <si>
    <t xml:space="preserve"> -      5       -</t>
  </si>
  <si>
    <t>41/2</t>
  </si>
  <si>
    <t>zast.plocha</t>
  </si>
  <si>
    <t>43/1</t>
  </si>
  <si>
    <t>77/1</t>
  </si>
  <si>
    <t>77/2</t>
  </si>
  <si>
    <t xml:space="preserve"> 99/3</t>
  </si>
  <si>
    <t>spol. dvůr</t>
  </si>
  <si>
    <t>240/4</t>
  </si>
  <si>
    <t>240/12</t>
  </si>
  <si>
    <t>240/14</t>
  </si>
  <si>
    <t>240/15</t>
  </si>
  <si>
    <t>240/16</t>
  </si>
  <si>
    <t>240/20</t>
  </si>
  <si>
    <t>240/21</t>
  </si>
  <si>
    <t>240/22</t>
  </si>
  <si>
    <t>228/1</t>
  </si>
  <si>
    <t>228/2</t>
  </si>
  <si>
    <t>240/5</t>
  </si>
  <si>
    <t>240/45</t>
  </si>
  <si>
    <t>240/46</t>
  </si>
  <si>
    <t>240/47</t>
  </si>
  <si>
    <t>474/2</t>
  </si>
  <si>
    <t>980/2</t>
  </si>
  <si>
    <t>zeleň</t>
  </si>
  <si>
    <t>1128/1</t>
  </si>
  <si>
    <t>1128/4</t>
  </si>
  <si>
    <t>1129/3</t>
  </si>
  <si>
    <t>1310/1</t>
  </si>
  <si>
    <t>1310/2</t>
  </si>
  <si>
    <t>1310/3</t>
  </si>
  <si>
    <t>1373/1</t>
  </si>
  <si>
    <t>1423/2</t>
  </si>
  <si>
    <t>1429/1</t>
  </si>
  <si>
    <t>1530/3</t>
  </si>
  <si>
    <t>2016/6</t>
  </si>
  <si>
    <t>2016/7</t>
  </si>
  <si>
    <t>2020/1</t>
  </si>
  <si>
    <t>2022/1</t>
  </si>
  <si>
    <t>2022/2</t>
  </si>
  <si>
    <t>2403/1</t>
  </si>
  <si>
    <t>2403/2</t>
  </si>
  <si>
    <t>2403/3</t>
  </si>
  <si>
    <t xml:space="preserve"> -      6       -</t>
  </si>
  <si>
    <t>2512/1</t>
  </si>
  <si>
    <t>2574/35</t>
  </si>
  <si>
    <t>2576/6</t>
  </si>
  <si>
    <t>pod chodníky</t>
  </si>
  <si>
    <t>2576/7</t>
  </si>
  <si>
    <t>2588/3</t>
  </si>
  <si>
    <t>2597/2</t>
  </si>
  <si>
    <t>2597/4</t>
  </si>
  <si>
    <t>2597/5</t>
  </si>
  <si>
    <t>2597/15</t>
  </si>
  <si>
    <t>2601/55</t>
  </si>
  <si>
    <t>2693/2</t>
  </si>
  <si>
    <t>s i l n i c e</t>
  </si>
  <si>
    <t>2020/6</t>
  </si>
  <si>
    <t>2574/23</t>
  </si>
  <si>
    <t>2574/24</t>
  </si>
  <si>
    <t>2580/2</t>
  </si>
  <si>
    <t>2585/41</t>
  </si>
  <si>
    <t>2587/1</t>
  </si>
  <si>
    <t>2587/5</t>
  </si>
  <si>
    <t>2588/1</t>
  </si>
  <si>
    <t>2588/4</t>
  </si>
  <si>
    <t>2590/1</t>
  </si>
  <si>
    <t>2591/1</t>
  </si>
  <si>
    <t>2591/2</t>
  </si>
  <si>
    <t>2591/3</t>
  </si>
  <si>
    <t>2591/4</t>
  </si>
  <si>
    <t>2593/17</t>
  </si>
  <si>
    <t>2594/2</t>
  </si>
  <si>
    <t>2594/7</t>
  </si>
  <si>
    <t>2595/2</t>
  </si>
  <si>
    <t>2601/1</t>
  </si>
  <si>
    <t>prodej části</t>
  </si>
  <si>
    <t>pozemku p.Bakule</t>
  </si>
  <si>
    <t>2601/62</t>
  </si>
  <si>
    <t>cesta</t>
  </si>
  <si>
    <t>2659/1</t>
  </si>
  <si>
    <t>cesty</t>
  </si>
  <si>
    <t>prodej části pozemku</t>
  </si>
  <si>
    <t>prodej jako parcely č. 2659/3 a č. 2659/4 dle GP</t>
  </si>
  <si>
    <t>2659/2</t>
  </si>
  <si>
    <t>2030/1</t>
  </si>
  <si>
    <t>prodej části pozemku jako pozemky č. 2030/10 a č. 2030/11 dle GP</t>
  </si>
  <si>
    <t>2030/3</t>
  </si>
  <si>
    <t>2030/5</t>
  </si>
  <si>
    <t>2030/6</t>
  </si>
  <si>
    <t>2030/8</t>
  </si>
  <si>
    <t xml:space="preserve"> -      7       -</t>
  </si>
  <si>
    <t>031 0510</t>
  </si>
  <si>
    <t>2601/58</t>
  </si>
  <si>
    <t>kom. v.bř,E.ON</t>
  </si>
  <si>
    <t>prodej jako parcely č. 2601/67 a č. 2601/68 dle GP</t>
  </si>
  <si>
    <t>031 0520</t>
  </si>
  <si>
    <t>2580/1</t>
  </si>
  <si>
    <t>2592/1</t>
  </si>
  <si>
    <t>2594/9</t>
  </si>
  <si>
    <t>2677/1</t>
  </si>
  <si>
    <t>Kulturní majetek</t>
  </si>
  <si>
    <t>účet 032</t>
  </si>
  <si>
    <t>Obec</t>
  </si>
  <si>
    <t>Nedokončený dlouhodobý hmotný majetek</t>
  </si>
  <si>
    <t>účet 042 301</t>
  </si>
  <si>
    <t>Projekt kanalizace a ČOV</t>
  </si>
  <si>
    <t>Nedokončený dlouhodobý hmotný majetek - výstavba RD</t>
  </si>
  <si>
    <t>účet 042 500</t>
  </si>
  <si>
    <t>Poskytnuté zálohy na dlouhodobý hmotný majetek</t>
  </si>
  <si>
    <t>účet 052 300</t>
  </si>
  <si>
    <t>Ostatní dlouhodobý finanční majetek</t>
  </si>
  <si>
    <t>účet 069</t>
  </si>
  <si>
    <t>Zásoby</t>
  </si>
  <si>
    <t>účet 112</t>
  </si>
  <si>
    <t>Zboží</t>
  </si>
  <si>
    <t>účet 132 300</t>
  </si>
  <si>
    <t>Faktura</t>
  </si>
  <si>
    <t>19 200,00 s DPH</t>
  </si>
  <si>
    <t>Zboží - Kniha o Raděticích</t>
  </si>
  <si>
    <t>účet 132 301</t>
  </si>
  <si>
    <t xml:space="preserve"> -    2    -</t>
  </si>
  <si>
    <t>Zboží - Turistické kartičky</t>
  </si>
  <si>
    <t>účet 132 302</t>
  </si>
  <si>
    <t>Turistické kartičky</t>
  </si>
  <si>
    <t xml:space="preserve">Prodej </t>
  </si>
  <si>
    <t>KB - běžný účet, účet  9029 - 301 / 0100</t>
  </si>
  <si>
    <t>ČS - běžný účet, účet  0701474399/0800</t>
  </si>
  <si>
    <t>ČNB - Česká národní banka</t>
  </si>
  <si>
    <t>Akcie ve vlastnictví obce:</t>
  </si>
  <si>
    <t>265 ks</t>
  </si>
  <si>
    <t>3.</t>
  </si>
  <si>
    <t>Jihočeská energetika            0060826819</t>
  </si>
  <si>
    <t>67 ks</t>
  </si>
  <si>
    <t>Jihočeská plynárenská         0060827807</t>
  </si>
  <si>
    <t>200 ks</t>
  </si>
  <si>
    <t>Česká spořitelna                   0008023736</t>
  </si>
  <si>
    <t>účet</t>
  </si>
  <si>
    <t>dodavatel</t>
  </si>
  <si>
    <t>částka</t>
  </si>
  <si>
    <t>splatnost</t>
  </si>
  <si>
    <t>Závazky ze sociálního pojištění</t>
  </si>
  <si>
    <t>účet 336</t>
  </si>
  <si>
    <t>přijetí</t>
  </si>
  <si>
    <t>AÚ200</t>
  </si>
  <si>
    <t>zaměstnanci</t>
  </si>
  <si>
    <t>AÚ210</t>
  </si>
  <si>
    <t>Závazky ze zdravotního pojištění</t>
  </si>
  <si>
    <t>účet 337</t>
  </si>
  <si>
    <t>AÚ100</t>
  </si>
  <si>
    <t>AÚ110</t>
  </si>
  <si>
    <t>Daně z příjmu fyzických osob</t>
  </si>
  <si>
    <t>účet 342</t>
  </si>
  <si>
    <t xml:space="preserve">srážková daň </t>
  </si>
  <si>
    <t>zálohová daň</t>
  </si>
  <si>
    <t xml:space="preserve">předseda </t>
  </si>
  <si>
    <t>účet 343</t>
  </si>
  <si>
    <t>odběratel</t>
  </si>
  <si>
    <t>FÚ v Táboře</t>
  </si>
  <si>
    <t>celkem</t>
  </si>
  <si>
    <t>………………………………….</t>
  </si>
  <si>
    <t>………………………..</t>
  </si>
  <si>
    <t>………………………………</t>
  </si>
  <si>
    <t xml:space="preserve">volby </t>
  </si>
  <si>
    <t>……………………………….</t>
  </si>
  <si>
    <t>účet 459</t>
  </si>
  <si>
    <t>č.fakt.</t>
  </si>
  <si>
    <t>účet 321</t>
  </si>
  <si>
    <t>účet 311</t>
  </si>
  <si>
    <t>část fa -  Vodárenské sdružení Bechyňsko</t>
  </si>
  <si>
    <t>K+K nájem</t>
  </si>
  <si>
    <t>Ostatní majetek</t>
  </si>
  <si>
    <t>věc.bř.poušť</t>
  </si>
  <si>
    <t>PC</t>
  </si>
  <si>
    <t>prodej Vesecký</t>
  </si>
  <si>
    <t>prodej Váca</t>
  </si>
  <si>
    <t>prodej Polák 4/2017</t>
  </si>
  <si>
    <t>prodej Tomek</t>
  </si>
  <si>
    <t>prodej Matejčíková</t>
  </si>
  <si>
    <t>186/15</t>
  </si>
  <si>
    <t>prodej Neškodný</t>
  </si>
  <si>
    <t>122/6</t>
  </si>
  <si>
    <t>122/14</t>
  </si>
  <si>
    <t>122/15</t>
  </si>
  <si>
    <t>122/16</t>
  </si>
  <si>
    <t>122/17</t>
  </si>
  <si>
    <t>240/13</t>
  </si>
  <si>
    <t>240/18</t>
  </si>
  <si>
    <t>240/28</t>
  </si>
  <si>
    <t>240/34</t>
  </si>
  <si>
    <t>240/40</t>
  </si>
  <si>
    <t>240/43</t>
  </si>
  <si>
    <t>poz.pod bytovkou</t>
  </si>
  <si>
    <t>3/2018</t>
  </si>
  <si>
    <t>digitalizace</t>
  </si>
  <si>
    <t>prod.Fuka 4/2018</t>
  </si>
  <si>
    <t>nákup 9/2018</t>
  </si>
  <si>
    <t>VB</t>
  </si>
  <si>
    <t>prodej Špína</t>
  </si>
  <si>
    <t>2/2018</t>
  </si>
  <si>
    <t>prodej 7/2018</t>
  </si>
  <si>
    <t>prodej Fuka</t>
  </si>
  <si>
    <t>4/2018</t>
  </si>
  <si>
    <t>přeúčtování VB</t>
  </si>
  <si>
    <t>2577/2</t>
  </si>
  <si>
    <t>prodej Cvach</t>
  </si>
  <si>
    <t>prodej Růžička</t>
  </si>
  <si>
    <t>k bytovce</t>
  </si>
  <si>
    <t>VAK projekt s.r.o.</t>
  </si>
  <si>
    <t>dokumentace k provádění čističky</t>
  </si>
  <si>
    <t>Česká vodohospodářská s.r.o.</t>
  </si>
  <si>
    <t>vypracování dokumentace ČOV</t>
  </si>
  <si>
    <t>Ing. Alena Reischlová</t>
  </si>
  <si>
    <t>Vodohospodářské stavby s.r.o.</t>
  </si>
  <si>
    <t>kanalizace, čistička</t>
  </si>
  <si>
    <t>DPH kanalizace, čistička</t>
  </si>
  <si>
    <t>Protokol o zařazení do účtu 042 301 pro rok 2018</t>
  </si>
  <si>
    <t>pivní soupravy</t>
  </si>
  <si>
    <t>PC starosta</t>
  </si>
  <si>
    <t>kabelové rozvody</t>
  </si>
  <si>
    <t>veřejné osvětlení</t>
  </si>
  <si>
    <t>dotace ČOV</t>
  </si>
  <si>
    <t>nájemníci bytovka</t>
  </si>
  <si>
    <t>kauce</t>
  </si>
  <si>
    <t>účet 472</t>
  </si>
  <si>
    <t>účet 956</t>
  </si>
  <si>
    <t>pravděpod.záv. příspěvek nová byt.jednotka</t>
  </si>
  <si>
    <t>Milena Vancová</t>
  </si>
  <si>
    <t>bytovka č.p. 107</t>
  </si>
  <si>
    <t>brašna PC</t>
  </si>
  <si>
    <t>myš</t>
  </si>
  <si>
    <t>regálová police</t>
  </si>
  <si>
    <t>dar</t>
  </si>
  <si>
    <t>hadice C52</t>
  </si>
  <si>
    <t>savice Pyros</t>
  </si>
  <si>
    <t>bunda EASYVIEW</t>
  </si>
  <si>
    <t>dokumentace ČOV</t>
  </si>
  <si>
    <t>Česká vodohosp. s.r.o.</t>
  </si>
  <si>
    <t>vypracování dokument. ČOV</t>
  </si>
  <si>
    <t>Vodohosp.stavby s.r.o.</t>
  </si>
  <si>
    <t>kanalizace ČOV</t>
  </si>
  <si>
    <t>kanalizace ČOV DPN</t>
  </si>
  <si>
    <t>Lesostavby Třeboň</t>
  </si>
  <si>
    <t>Protokol o vyřazení z účtu 031 300 pro rok 2018 na účet 031 510</t>
  </si>
  <si>
    <t>Protokol o zařazení do účtu 031 400 pro rok 2018</t>
  </si>
  <si>
    <t>pozemek pod bytovou p.č. 119</t>
  </si>
  <si>
    <t>Protokol o zařazení do účtu 031 500 pro rok 2018</t>
  </si>
  <si>
    <t>Melena Vancová</t>
  </si>
  <si>
    <t>pozemek u bytovky 122/6</t>
  </si>
  <si>
    <t>pozemek u bytovky 122/14</t>
  </si>
  <si>
    <t>pozemek u bytovky 122/15</t>
  </si>
  <si>
    <t>pozemek u bytovky 122/16</t>
  </si>
  <si>
    <t>pozemek u bytovky 122/17</t>
  </si>
  <si>
    <t xml:space="preserve">Bambas, </t>
  </si>
  <si>
    <t>pozemek 240/13</t>
  </si>
  <si>
    <t>pozemek 240/18</t>
  </si>
  <si>
    <t>pozemek 240/28</t>
  </si>
  <si>
    <t>pozemek 240/34</t>
  </si>
  <si>
    <t>pozemek 240/40</t>
  </si>
  <si>
    <t>pozemek 240/43</t>
  </si>
  <si>
    <t>věcné břemeno</t>
  </si>
  <si>
    <t>1184m</t>
  </si>
  <si>
    <t>prodej pozemku 183/4 Vesecký</t>
  </si>
  <si>
    <t>prodej pozemku 183/6 Váca</t>
  </si>
  <si>
    <t>prodej pozemku 183/14 Matejčíková</t>
  </si>
  <si>
    <t>úprava pozemku č. 183/11</t>
  </si>
  <si>
    <t>prodej pozemku 183/11 Tomek</t>
  </si>
  <si>
    <t>prodej pozemku č 183/15 Neškodný</t>
  </si>
  <si>
    <t>a vyřazení z účtu 031 510</t>
  </si>
  <si>
    <t>úprava pozemku č. 2587/1</t>
  </si>
  <si>
    <t>Protokol o vyřazení z účtu 031 500 pro rok 2018</t>
  </si>
  <si>
    <t>prodej části pozemku 2587/1 Špína</t>
  </si>
  <si>
    <t>Valentová</t>
  </si>
  <si>
    <t>prodej části pozemku č. 2594/2</t>
  </si>
  <si>
    <t>Fuka</t>
  </si>
  <si>
    <t>prodej  pozemku č. 155</t>
  </si>
  <si>
    <t>Protokol o vyřazení z účtu 031 510 pro rok 2018</t>
  </si>
  <si>
    <t>Cvach</t>
  </si>
  <si>
    <t>Růžička</t>
  </si>
  <si>
    <t>2594/3</t>
  </si>
  <si>
    <t>2694/3</t>
  </si>
  <si>
    <t>2597/16</t>
  </si>
  <si>
    <t>tiskárna</t>
  </si>
  <si>
    <t>PC notebook starosta</t>
  </si>
  <si>
    <t>fotopast</t>
  </si>
  <si>
    <t>Trailers Facility s.r.o.</t>
  </si>
  <si>
    <t>přívěs SDH</t>
  </si>
  <si>
    <t>Heus s.r.o.</t>
  </si>
  <si>
    <t>dataprojektor</t>
  </si>
  <si>
    <t>kontejner</t>
  </si>
  <si>
    <t>nákup 10/2019</t>
  </si>
  <si>
    <t>,</t>
  </si>
  <si>
    <t>Pozemky k prodeji</t>
  </si>
  <si>
    <t>účet 036</t>
  </si>
  <si>
    <t>pozemek 2587/1</t>
  </si>
  <si>
    <t>pozemek 2601/58</t>
  </si>
  <si>
    <t>Swietelsky</t>
  </si>
  <si>
    <t>Stavinvest JK s.r.o.</t>
  </si>
  <si>
    <t>tech.dozor</t>
  </si>
  <si>
    <t>kanaliace ČOV</t>
  </si>
  <si>
    <t>koordinátor bezp.práce</t>
  </si>
  <si>
    <t>technický dozor</t>
  </si>
  <si>
    <t>účet 042 302</t>
  </si>
  <si>
    <t>poplatek dětské hřiště</t>
  </si>
  <si>
    <t>Ing. Roudnická</t>
  </si>
  <si>
    <t>žádost o dotaci</t>
  </si>
  <si>
    <t>Mgr. Radomír Šimeček</t>
  </si>
  <si>
    <t>tech.dokument.dětské hř.</t>
  </si>
  <si>
    <t>19063</t>
  </si>
  <si>
    <t>výběr.řízení dětské hřiště</t>
  </si>
  <si>
    <t>19084</t>
  </si>
  <si>
    <t>příprava výběr.řízení</t>
  </si>
  <si>
    <t>19109</t>
  </si>
  <si>
    <t>PrimaAgentura</t>
  </si>
  <si>
    <t>zveř.zakázky dětské hřiště</t>
  </si>
  <si>
    <t>19121</t>
  </si>
  <si>
    <t>příprava dětské hřiště</t>
  </si>
  <si>
    <t>19147</t>
  </si>
  <si>
    <t>Tewiko systems, s.r.o.</t>
  </si>
  <si>
    <t>montáž dětského hřiště</t>
  </si>
  <si>
    <t>19151</t>
  </si>
  <si>
    <t>dotace dětské hřiště</t>
  </si>
  <si>
    <t>MD</t>
  </si>
  <si>
    <t>D</t>
  </si>
  <si>
    <t>účet 314</t>
  </si>
  <si>
    <t>záloha el.enegrie</t>
  </si>
  <si>
    <t>záloha el.energie ČOV</t>
  </si>
  <si>
    <t>účet 241 010</t>
  </si>
  <si>
    <t>Přenesenná daň</t>
  </si>
  <si>
    <t>účet 261 100</t>
  </si>
  <si>
    <t>Pokladna</t>
  </si>
  <si>
    <t>účet 262 100</t>
  </si>
  <si>
    <t>Peníze na cestě</t>
  </si>
  <si>
    <t>účet 315 000</t>
  </si>
  <si>
    <t>Poplatek za psa</t>
  </si>
  <si>
    <t>účet 319 310</t>
  </si>
  <si>
    <t>Zaúčtování DPPO za obec</t>
  </si>
  <si>
    <t>účet 341 110</t>
  </si>
  <si>
    <t>účet 346</t>
  </si>
  <si>
    <t>Pohledávky za ústřed.rozpočty</t>
  </si>
  <si>
    <t>VS</t>
  </si>
  <si>
    <t>volby</t>
  </si>
  <si>
    <t>Pohledávky za územní rozpočty</t>
  </si>
  <si>
    <t>dotace</t>
  </si>
  <si>
    <t>účet 401</t>
  </si>
  <si>
    <t>Jmění účetní jedotky</t>
  </si>
  <si>
    <t>PS</t>
  </si>
  <si>
    <t>KS</t>
  </si>
  <si>
    <t>účet 407</t>
  </si>
  <si>
    <t>Přecenění reál.cenou při prodeji</t>
  </si>
  <si>
    <t>Protokol o zařazení do účtu 021 600 pro rok 2019</t>
  </si>
  <si>
    <t>Protokol o zařazení do účtu 028 000 pro rok 2019</t>
  </si>
  <si>
    <t>W Partner s.r.o.</t>
  </si>
  <si>
    <t>Protokol o vyřazení z účtu 132 300 pro rok 2019</t>
  </si>
  <si>
    <t>František Radvan - starosta</t>
  </si>
  <si>
    <t>Hejl František</t>
  </si>
  <si>
    <t>Fuka Milan</t>
  </si>
  <si>
    <t>Radvan František - starosta</t>
  </si>
  <si>
    <t>Radvan Frantšek - starosta</t>
  </si>
  <si>
    <t>036</t>
  </si>
  <si>
    <t>241</t>
  </si>
  <si>
    <t>261</t>
  </si>
  <si>
    <t>262</t>
  </si>
  <si>
    <t>314</t>
  </si>
  <si>
    <t>Zálohy E-On</t>
  </si>
  <si>
    <t>315</t>
  </si>
  <si>
    <t>319</t>
  </si>
  <si>
    <t>341</t>
  </si>
  <si>
    <t>DPPO za obec</t>
  </si>
  <si>
    <t>346</t>
  </si>
  <si>
    <t>348</t>
  </si>
  <si>
    <t>401</t>
  </si>
  <si>
    <t>Jmění účetní jednotky</t>
  </si>
  <si>
    <t>407</t>
  </si>
  <si>
    <t>Oce\ńovací rozdíly pozemky při prodeji</t>
  </si>
  <si>
    <t>472</t>
  </si>
  <si>
    <t>Dlouhodobé zálohy na dotace</t>
  </si>
  <si>
    <t>956</t>
  </si>
  <si>
    <t>Radvan František</t>
  </si>
  <si>
    <t>Novák Ladislav</t>
  </si>
  <si>
    <t>Havlíček František</t>
  </si>
  <si>
    <t>Inv.č.</t>
  </si>
  <si>
    <t>zařazení do majetku</t>
  </si>
  <si>
    <t>účet 406</t>
  </si>
  <si>
    <t>406</t>
  </si>
  <si>
    <t>Oceňovací rozdíly při prvotním použití metody</t>
  </si>
  <si>
    <t>Oceńovací rozdíly pozemky při prodeji</t>
  </si>
  <si>
    <t>Oceňovací rozdíly při prvním použití metody</t>
  </si>
  <si>
    <t>bytová jednotka</t>
  </si>
  <si>
    <t xml:space="preserve">Dlohodobý pravděpodobný podmíněný závazek - příspěvek nová </t>
  </si>
  <si>
    <t>Obec Radětice</t>
  </si>
  <si>
    <t>Radětice 84</t>
  </si>
  <si>
    <t>391 65  Radětice</t>
  </si>
  <si>
    <t>Výčetka - stav pokladní hotovosti</t>
  </si>
  <si>
    <t>hodnota</t>
  </si>
  <si>
    <t>ks</t>
  </si>
  <si>
    <t>mince</t>
  </si>
  <si>
    <t>skut.stav</t>
  </si>
  <si>
    <t>účetní stav</t>
  </si>
  <si>
    <t>+přebytek</t>
  </si>
  <si>
    <t>-manko</t>
  </si>
  <si>
    <t>Fyzický stav pokladní hotovosti souhlasí s vykázaným zůstatkem,</t>
  </si>
  <si>
    <t>při inventuře nebyl shledán rozdíl, stav souhlasí s účetními výkazy.</t>
  </si>
  <si>
    <t>Vyhotovil:</t>
  </si>
  <si>
    <t>INVENTURA POKLADNÍ HOTOVOSTI</t>
  </si>
  <si>
    <t>Protokol o zařazení do účtu 021 200 pro rok 2020</t>
  </si>
  <si>
    <t>budova Hájenka</t>
  </si>
  <si>
    <t>budova Jednoty</t>
  </si>
  <si>
    <t>budova Bažantnice</t>
  </si>
  <si>
    <t>inv.č.</t>
  </si>
  <si>
    <t>zabezp.technika</t>
  </si>
  <si>
    <t>traktůrek</t>
  </si>
  <si>
    <t>výčepní technika</t>
  </si>
  <si>
    <t>Note Book účetní</t>
  </si>
  <si>
    <t>PV Písek</t>
  </si>
  <si>
    <t>zabezp.zař. Hasičárna</t>
  </si>
  <si>
    <t>kancel.židle</t>
  </si>
  <si>
    <t>plachta projektor</t>
  </si>
  <si>
    <t>rozdělovač</t>
  </si>
  <si>
    <t>motor.pila</t>
  </si>
  <si>
    <t>PC knihovna, tiskárna</t>
  </si>
  <si>
    <t>dřevěné WC</t>
  </si>
  <si>
    <t>Note book účetní</t>
  </si>
  <si>
    <t>zabezp.hasičárna</t>
  </si>
  <si>
    <t>VB 5.10,2020</t>
  </si>
  <si>
    <t>Jednota</t>
  </si>
  <si>
    <t>43/2</t>
  </si>
  <si>
    <t>poz.pod Jednotou</t>
  </si>
  <si>
    <t>Protokol o vyřazení z účtu 132 301 pro rok 2020</t>
  </si>
  <si>
    <t>Účet 341 110 k 31.12.2020</t>
  </si>
  <si>
    <t>Účet 346 k 31.12.2020</t>
  </si>
  <si>
    <t>účet 348 311</t>
  </si>
  <si>
    <t>fyzická ke dni 31.12.2020</t>
  </si>
  <si>
    <t>V Raděticích 31.12.2020</t>
  </si>
  <si>
    <t>účet 345</t>
  </si>
  <si>
    <t>účet 377</t>
  </si>
  <si>
    <t>dotace traktůrek ČEZ</t>
  </si>
  <si>
    <t>dotace knihovna</t>
  </si>
  <si>
    <t xml:space="preserve">     Inventarizace bude provedena v období od 1.1.2022 do 25.1.2022 se</t>
  </si>
  <si>
    <t>stavem k 31. 12. 2021.</t>
  </si>
  <si>
    <t xml:space="preserve">     Inventarizace  majetku bude provedena v období od 1.1.2022 do 25.1.2022</t>
  </si>
  <si>
    <t>se stavem k 31. 12. 2021.</t>
  </si>
  <si>
    <r>
      <t xml:space="preserve">a pomocných inventarizačních komisí, byl schválen ZO </t>
    </r>
    <r>
      <rPr>
        <sz val="12"/>
        <color rgb="FFFF0000"/>
        <rFont val="Arial CE"/>
        <charset val="238"/>
      </rPr>
      <t>14.12.2020.</t>
    </r>
  </si>
  <si>
    <r>
      <t xml:space="preserve">   V Raděticích dne </t>
    </r>
    <r>
      <rPr>
        <sz val="12"/>
        <color rgb="FFFF0000"/>
        <rFont val="Arial CE"/>
        <charset val="238"/>
      </rPr>
      <t>14.12.2020</t>
    </r>
  </si>
  <si>
    <r>
      <t xml:space="preserve">    Příkaz k provední inventarizace, včetně složení hlavní inventarizační komise 
a pomocných inventarizačních komisí, byl schválen ZO </t>
    </r>
    <r>
      <rPr>
        <sz val="12"/>
        <color rgb="FFFF0000"/>
        <rFont val="Arial CE"/>
        <charset val="238"/>
      </rPr>
      <t>14.12.2020.</t>
    </r>
  </si>
  <si>
    <t>SLOŽENÍ INVENTURNÍCH KOMISÍ K PROVEDENÍ INVENTUR K 31.12.2021</t>
  </si>
  <si>
    <t>V Raděticích 25. ledna 2022</t>
  </si>
  <si>
    <t>z inventury k 31. 12. 2021</t>
  </si>
  <si>
    <t xml:space="preserve">     Inventarizace byla provedena v období od 1.1.2022 do 25.1.2022 se stavem</t>
  </si>
  <si>
    <t>k 31. 12. 2021.</t>
  </si>
  <si>
    <t>spisová služba</t>
  </si>
  <si>
    <t>fa 21230</t>
  </si>
  <si>
    <t>Alis</t>
  </si>
  <si>
    <t>čerpadlo na vodu</t>
  </si>
  <si>
    <t>kontejner na vodu</t>
  </si>
  <si>
    <t>Obel centum s.r.o.</t>
  </si>
  <si>
    <t>párty stan</t>
  </si>
  <si>
    <t>HANNO CZ</t>
  </si>
  <si>
    <t>Garnea</t>
  </si>
  <si>
    <t>závaží</t>
  </si>
  <si>
    <t>ponor.motor</t>
  </si>
  <si>
    <t>Star-fisch</t>
  </si>
  <si>
    <t>Konečný stav účtů k  31. 12. 2021</t>
  </si>
  <si>
    <t>Stav účtů k  31. 12. 2021</t>
  </si>
  <si>
    <t>Závazky k zaměstnancům k 31. 12. 2021</t>
  </si>
  <si>
    <t>dle rekapitulace 12/2021</t>
  </si>
  <si>
    <t>D P H  k 31.12.2021</t>
  </si>
  <si>
    <t>daňová povinnost IV./2021</t>
  </si>
  <si>
    <t>vyúčtování voleb za rok 2021</t>
  </si>
  <si>
    <t>Dohadné účty aktivní k 31.12.2021</t>
  </si>
  <si>
    <t>Přijaté zálohy na dotace k 31.12.2021</t>
  </si>
  <si>
    <t>Ostatní dlouhodobé závazky k 31.12.2021</t>
  </si>
  <si>
    <t>Dlouhodobé poskytnuté zálohy k 31.12.2021</t>
  </si>
  <si>
    <t>k 31.12.2021</t>
  </si>
  <si>
    <t xml:space="preserve"> k 31.12.2021</t>
  </si>
  <si>
    <t>Ostatní majetek k 31.12.2021</t>
  </si>
  <si>
    <t>Účet 956 k 31.12.2021</t>
  </si>
  <si>
    <t>Účet 314 000 k 31.12.2021</t>
  </si>
  <si>
    <t>Účet 241 010 k 31.12.2021</t>
  </si>
  <si>
    <t>Účet 261 100 k 31.12.2021</t>
  </si>
  <si>
    <t>Účet 262 100 k 31.12.2021</t>
  </si>
  <si>
    <t>Účet 315 000 k 31.12.2021</t>
  </si>
  <si>
    <t>Účet 319 310 k 31.12.2021</t>
  </si>
  <si>
    <t>fin.příspěvek</t>
  </si>
  <si>
    <t>Účet 348 310 k 31.12.2021</t>
  </si>
  <si>
    <t>Účet 401 k 31.12.2021</t>
  </si>
  <si>
    <t>Účet 407 k 31.12.2021</t>
  </si>
  <si>
    <t>Účet 406 k 31.12.2021</t>
  </si>
  <si>
    <t>Účet 345 k 31.12.2021</t>
  </si>
  <si>
    <t>Účet 377 k 31.12.2021</t>
  </si>
  <si>
    <r>
      <t xml:space="preserve">V Raděticích dne </t>
    </r>
    <r>
      <rPr>
        <sz val="12"/>
        <color rgb="FFFF0000"/>
        <rFont val="Arial CE"/>
        <charset val="238"/>
      </rPr>
      <t>14.12.2020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</si>
</sst>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č_-;\-* #,##0.00\ _K_č_-;_-* &quot;-&quot;??\ _K_č_-;_-@_-"/>
    <numFmt numFmtId="165" formatCode="mmm\ dd"/>
    <numFmt numFmtId="166" formatCode="dd/mm/yy"/>
    <numFmt numFmtId="167" formatCode="d/m/yy"/>
    <numFmt numFmtId="168" formatCode="#,##0.0000"/>
    <numFmt numFmtId="169" formatCode="0.0000"/>
    <numFmt numFmtId="170" formatCode="_-* #,##0\ _K_č_-;\-* #,##0\ _K_č_-;_-* &quot;-&quot;??\ _K_č_-;_-@_-"/>
  </numFmts>
  <fonts count="45" x14ac:knownFonts="1">
    <font>
      <sz val="10"/>
      <name val="Arial CE"/>
      <family val="2"/>
      <charset val="238"/>
    </font>
    <font>
      <sz val="10"/>
      <name val="Arial"/>
      <charset val="238"/>
    </font>
    <font>
      <sz val="12"/>
      <name val="Arial CE"/>
      <family val="2"/>
      <charset val="238"/>
    </font>
    <font>
      <sz val="16"/>
      <name val="Arial CE"/>
      <family val="2"/>
      <charset val="238"/>
    </font>
    <font>
      <sz val="13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2"/>
      <name val="Arial CE"/>
      <family val="2"/>
      <charset val="238"/>
    </font>
    <font>
      <sz val="14"/>
      <name val="Arial CE"/>
      <family val="2"/>
      <charset val="238"/>
    </font>
    <font>
      <sz val="11"/>
      <name val="Arial CE"/>
      <family val="2"/>
      <charset val="238"/>
    </font>
    <font>
      <b/>
      <i/>
      <u/>
      <sz val="14"/>
      <name val="Arial CE"/>
      <family val="2"/>
      <charset val="238"/>
    </font>
    <font>
      <sz val="9"/>
      <name val="Arial CE"/>
      <family val="2"/>
      <charset val="238"/>
    </font>
    <font>
      <b/>
      <i/>
      <sz val="14"/>
      <name val="Arial CE"/>
      <family val="2"/>
      <charset val="238"/>
    </font>
    <font>
      <u/>
      <sz val="14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0"/>
      <color indexed="8"/>
      <name val="Arial CE"/>
      <family val="2"/>
      <charset val="238"/>
    </font>
    <font>
      <sz val="10"/>
      <color indexed="8"/>
      <name val="Arial CE"/>
      <family val="2"/>
    </font>
    <font>
      <b/>
      <i/>
      <u/>
      <sz val="14"/>
      <color indexed="8"/>
      <name val="Arial CE"/>
      <family val="2"/>
      <charset val="238"/>
    </font>
    <font>
      <sz val="12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11"/>
      <color indexed="8"/>
      <name val="Arial CE"/>
      <family val="2"/>
      <charset val="238"/>
    </font>
    <font>
      <sz val="10"/>
      <name val="Arial CE"/>
      <charset val="238"/>
    </font>
    <font>
      <b/>
      <sz val="16"/>
      <name val="Arial CE"/>
      <family val="2"/>
      <charset val="238"/>
    </font>
    <font>
      <sz val="2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9"/>
      <color indexed="8"/>
      <name val="Arial CE"/>
      <family val="2"/>
      <charset val="238"/>
    </font>
    <font>
      <b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B050"/>
      <name val="Arial CE"/>
      <family val="2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9"/>
      <color rgb="FFFF0000"/>
      <name val="Arial CE"/>
      <family val="2"/>
      <charset val="238"/>
    </font>
    <font>
      <sz val="10"/>
      <color rgb="FF00B050"/>
      <name val="Arial CE"/>
      <charset val="238"/>
    </font>
    <font>
      <b/>
      <u/>
      <sz val="12"/>
      <name val="Arial CE"/>
      <charset val="238"/>
    </font>
    <font>
      <sz val="10"/>
      <color theme="1"/>
      <name val="Arial CE"/>
      <charset val="238"/>
    </font>
    <font>
      <sz val="12"/>
      <name val="Arial CE"/>
      <charset val="238"/>
    </font>
    <font>
      <sz val="12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8" fillId="0" borderId="0"/>
  </cellStyleXfs>
  <cellXfs count="89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1" xfId="0" applyFont="1" applyBorder="1"/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0" fillId="0" borderId="0" xfId="0" applyFont="1"/>
    <xf numFmtId="4" fontId="0" fillId="0" borderId="0" xfId="0" applyNumberFormat="1" applyFont="1"/>
    <xf numFmtId="0" fontId="9" fillId="0" borderId="0" xfId="0" applyFont="1"/>
    <xf numFmtId="0" fontId="0" fillId="0" borderId="2" xfId="0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0" fontId="0" fillId="0" borderId="5" xfId="0" applyFont="1" applyBorder="1"/>
    <xf numFmtId="0" fontId="0" fillId="0" borderId="5" xfId="0" applyFont="1" applyFill="1" applyBorder="1"/>
    <xf numFmtId="4" fontId="0" fillId="0" borderId="5" xfId="0" applyNumberFormat="1" applyFont="1" applyBorder="1"/>
    <xf numFmtId="0" fontId="0" fillId="0" borderId="6" xfId="0" applyFont="1" applyBorder="1"/>
    <xf numFmtId="4" fontId="0" fillId="0" borderId="6" xfId="0" applyNumberFormat="1" applyFont="1" applyBorder="1"/>
    <xf numFmtId="0" fontId="0" fillId="0" borderId="6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0" borderId="8" xfId="0" applyFont="1" applyFill="1" applyBorder="1"/>
    <xf numFmtId="4" fontId="0" fillId="0" borderId="8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4" fontId="0" fillId="0" borderId="0" xfId="0" applyNumberFormat="1" applyFont="1" applyBorder="1"/>
    <xf numFmtId="14" fontId="0" fillId="0" borderId="6" xfId="0" applyNumberFormat="1" applyFont="1" applyBorder="1"/>
    <xf numFmtId="0" fontId="0" fillId="0" borderId="6" xfId="0" applyFont="1" applyBorder="1" applyAlignment="1">
      <alignment horizontal="center"/>
    </xf>
    <xf numFmtId="0" fontId="0" fillId="0" borderId="9" xfId="0" applyFont="1" applyBorder="1"/>
    <xf numFmtId="4" fontId="0" fillId="0" borderId="9" xfId="0" applyNumberFormat="1" applyFont="1" applyBorder="1"/>
    <xf numFmtId="0" fontId="0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49" fontId="0" fillId="0" borderId="6" xfId="0" applyNumberFormat="1" applyFont="1" applyBorder="1" applyAlignment="1">
      <alignment horizontal="center"/>
    </xf>
    <xf numFmtId="0" fontId="8" fillId="0" borderId="0" xfId="0" applyFont="1"/>
    <xf numFmtId="0" fontId="0" fillId="0" borderId="6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49" fontId="0" fillId="0" borderId="9" xfId="0" applyNumberFormat="1" applyFont="1" applyBorder="1" applyAlignment="1">
      <alignment horizontal="center"/>
    </xf>
    <xf numFmtId="0" fontId="0" fillId="0" borderId="3" xfId="0" applyFont="1" applyBorder="1"/>
    <xf numFmtId="4" fontId="0" fillId="0" borderId="3" xfId="0" applyNumberFormat="1" applyFont="1" applyBorder="1"/>
    <xf numFmtId="0" fontId="0" fillId="0" borderId="10" xfId="0" applyFont="1" applyBorder="1"/>
    <xf numFmtId="4" fontId="0" fillId="0" borderId="10" xfId="0" applyNumberFormat="1" applyFont="1" applyBorder="1"/>
    <xf numFmtId="49" fontId="0" fillId="0" borderId="10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0" fontId="0" fillId="0" borderId="12" xfId="0" applyFont="1" applyBorder="1"/>
    <xf numFmtId="14" fontId="0" fillId="0" borderId="8" xfId="0" applyNumberFormat="1" applyFont="1" applyBorder="1"/>
    <xf numFmtId="0" fontId="0" fillId="0" borderId="6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0" fillId="0" borderId="9" xfId="0" applyFont="1" applyBorder="1" applyAlignment="1">
      <alignment horizontal="center"/>
    </xf>
    <xf numFmtId="0" fontId="0" fillId="0" borderId="9" xfId="0" applyNumberFormat="1" applyFont="1" applyBorder="1"/>
    <xf numFmtId="0" fontId="10" fillId="0" borderId="6" xfId="0" applyFont="1" applyFill="1" applyBorder="1"/>
    <xf numFmtId="14" fontId="0" fillId="0" borderId="9" xfId="0" applyNumberFormat="1" applyFont="1" applyBorder="1"/>
    <xf numFmtId="0" fontId="10" fillId="0" borderId="9" xfId="0" applyFont="1" applyFill="1" applyBorder="1"/>
    <xf numFmtId="0" fontId="0" fillId="0" borderId="11" xfId="0" applyFont="1" applyBorder="1" applyAlignment="1">
      <alignment horizontal="center"/>
    </xf>
    <xf numFmtId="4" fontId="0" fillId="0" borderId="11" xfId="0" applyNumberFormat="1" applyFont="1" applyBorder="1" applyAlignment="1">
      <alignment horizontal="center"/>
    </xf>
    <xf numFmtId="0" fontId="11" fillId="0" borderId="0" xfId="0" applyFont="1"/>
    <xf numFmtId="14" fontId="0" fillId="0" borderId="5" xfId="0" applyNumberFormat="1" applyFont="1" applyBorder="1"/>
    <xf numFmtId="0" fontId="0" fillId="0" borderId="0" xfId="0" applyBorder="1"/>
    <xf numFmtId="4" fontId="0" fillId="0" borderId="3" xfId="0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4" fontId="0" fillId="0" borderId="6" xfId="0" applyNumberFormat="1" applyFont="1" applyFill="1" applyBorder="1"/>
    <xf numFmtId="0" fontId="0" fillId="0" borderId="0" xfId="0" applyFont="1" applyFill="1"/>
    <xf numFmtId="0" fontId="0" fillId="0" borderId="3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/>
    <xf numFmtId="4" fontId="0" fillId="0" borderId="2" xfId="0" applyNumberFormat="1" applyFont="1" applyBorder="1"/>
    <xf numFmtId="49" fontId="0" fillId="0" borderId="6" xfId="0" applyNumberFormat="1" applyFont="1" applyBorder="1"/>
    <xf numFmtId="0" fontId="2" fillId="0" borderId="0" xfId="0" applyFont="1" applyFill="1"/>
    <xf numFmtId="0" fontId="0" fillId="0" borderId="13" xfId="0" applyFont="1" applyBorder="1"/>
    <xf numFmtId="4" fontId="0" fillId="0" borderId="13" xfId="0" applyNumberFormat="1" applyFont="1" applyBorder="1"/>
    <xf numFmtId="0" fontId="0" fillId="0" borderId="13" xfId="0" applyFont="1" applyFill="1" applyBorder="1"/>
    <xf numFmtId="4" fontId="0" fillId="0" borderId="10" xfId="0" applyNumberFormat="1" applyFont="1" applyBorder="1" applyAlignment="1">
      <alignment horizontal="center"/>
    </xf>
    <xf numFmtId="165" fontId="0" fillId="0" borderId="6" xfId="0" applyNumberFormat="1" applyFont="1" applyBorder="1"/>
    <xf numFmtId="4" fontId="0" fillId="0" borderId="0" xfId="0" applyNumberFormat="1" applyFont="1" applyFill="1" applyBorder="1"/>
    <xf numFmtId="4" fontId="0" fillId="0" borderId="9" xfId="0" applyNumberFormat="1" applyFont="1" applyFill="1" applyBorder="1"/>
    <xf numFmtId="0" fontId="0" fillId="0" borderId="6" xfId="0" applyFont="1" applyFill="1" applyBorder="1" applyAlignment="1">
      <alignment horizontal="center"/>
    </xf>
    <xf numFmtId="49" fontId="0" fillId="0" borderId="9" xfId="0" applyNumberFormat="1" applyFont="1" applyBorder="1"/>
    <xf numFmtId="0" fontId="0" fillId="0" borderId="9" xfId="0" applyFont="1" applyFill="1" applyBorder="1" applyAlignment="1">
      <alignment horizontal="center"/>
    </xf>
    <xf numFmtId="49" fontId="0" fillId="0" borderId="10" xfId="0" applyNumberFormat="1" applyFont="1" applyBorder="1"/>
    <xf numFmtId="0" fontId="2" fillId="0" borderId="0" xfId="0" applyFont="1" applyBorder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7" fontId="0" fillId="0" borderId="9" xfId="0" applyNumberFormat="1" applyFont="1" applyBorder="1"/>
    <xf numFmtId="2" fontId="0" fillId="0" borderId="9" xfId="0" applyNumberFormat="1" applyFont="1" applyFill="1" applyBorder="1"/>
    <xf numFmtId="167" fontId="0" fillId="0" borderId="6" xfId="0" applyNumberFormat="1" applyFont="1" applyBorder="1"/>
    <xf numFmtId="166" fontId="0" fillId="0" borderId="6" xfId="0" applyNumberFormat="1" applyFont="1" applyBorder="1"/>
    <xf numFmtId="2" fontId="0" fillId="0" borderId="6" xfId="0" applyNumberFormat="1" applyFont="1" applyFill="1" applyBorder="1"/>
    <xf numFmtId="167" fontId="0" fillId="0" borderId="10" xfId="0" applyNumberFormat="1" applyFont="1" applyBorder="1"/>
    <xf numFmtId="2" fontId="0" fillId="0" borderId="10" xfId="0" applyNumberFormat="1" applyFont="1" applyFill="1" applyBorder="1"/>
    <xf numFmtId="167" fontId="0" fillId="0" borderId="16" xfId="0" applyNumberFormat="1" applyFont="1" applyBorder="1"/>
    <xf numFmtId="0" fontId="0" fillId="0" borderId="17" xfId="0" applyFont="1" applyBorder="1"/>
    <xf numFmtId="0" fontId="0" fillId="0" borderId="17" xfId="0" applyFont="1" applyFill="1" applyBorder="1"/>
    <xf numFmtId="2" fontId="0" fillId="0" borderId="17" xfId="0" applyNumberFormat="1" applyFont="1" applyFill="1" applyBorder="1"/>
    <xf numFmtId="167" fontId="0" fillId="0" borderId="18" xfId="0" applyNumberFormat="1" applyFont="1" applyBorder="1"/>
    <xf numFmtId="0" fontId="0" fillId="0" borderId="19" xfId="0" applyFont="1" applyBorder="1"/>
    <xf numFmtId="0" fontId="0" fillId="0" borderId="19" xfId="0" applyFont="1" applyBorder="1" applyAlignment="1">
      <alignment horizontal="right"/>
    </xf>
    <xf numFmtId="0" fontId="0" fillId="0" borderId="2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12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14" fontId="2" fillId="0" borderId="3" xfId="0" applyNumberFormat="1" applyFont="1" applyBorder="1" applyAlignment="1">
      <alignment horizontal="center"/>
    </xf>
    <xf numFmtId="4" fontId="2" fillId="0" borderId="0" xfId="0" applyNumberFormat="1" applyFont="1" applyAlignment="1"/>
    <xf numFmtId="4" fontId="6" fillId="0" borderId="0" xfId="0" applyNumberFormat="1" applyFont="1" applyAlignment="1">
      <alignment horizontal="right"/>
    </xf>
    <xf numFmtId="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4" fontId="2" fillId="0" borderId="0" xfId="0" applyNumberFormat="1" applyFont="1" applyBorder="1"/>
    <xf numFmtId="14" fontId="0" fillId="0" borderId="0" xfId="0" applyNumberFormat="1" applyFont="1"/>
    <xf numFmtId="14" fontId="0" fillId="0" borderId="9" xfId="0" applyNumberFormat="1" applyFont="1" applyFill="1" applyBorder="1"/>
    <xf numFmtId="0" fontId="0" fillId="0" borderId="18" xfId="0" applyFont="1" applyBorder="1"/>
    <xf numFmtId="4" fontId="0" fillId="0" borderId="21" xfId="0" applyNumberFormat="1" applyFont="1" applyBorder="1"/>
    <xf numFmtId="0" fontId="0" fillId="0" borderId="22" xfId="0" applyFont="1" applyBorder="1"/>
    <xf numFmtId="4" fontId="0" fillId="0" borderId="0" xfId="0" applyNumberFormat="1" applyFont="1" applyBorder="1" applyAlignment="1">
      <alignment horizontal="center"/>
    </xf>
    <xf numFmtId="0" fontId="8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19" xfId="0" applyFont="1" applyBorder="1"/>
    <xf numFmtId="0" fontId="8" fillId="0" borderId="3" xfId="0" applyFont="1" applyBorder="1" applyAlignment="1">
      <alignment horizontal="center"/>
    </xf>
    <xf numFmtId="49" fontId="8" fillId="0" borderId="19" xfId="0" applyNumberFormat="1" applyFont="1" applyBorder="1" applyAlignment="1">
      <alignment horizontal="left"/>
    </xf>
    <xf numFmtId="4" fontId="8" fillId="0" borderId="3" xfId="0" applyNumberFormat="1" applyFont="1" applyBorder="1"/>
    <xf numFmtId="4" fontId="8" fillId="0" borderId="18" xfId="0" applyNumberFormat="1" applyFont="1" applyBorder="1"/>
    <xf numFmtId="0" fontId="8" fillId="0" borderId="22" xfId="0" applyFont="1" applyBorder="1"/>
    <xf numFmtId="49" fontId="0" fillId="0" borderId="0" xfId="0" applyNumberFormat="1" applyFont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4" fontId="0" fillId="0" borderId="24" xfId="0" applyNumberFormat="1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4" fontId="0" fillId="0" borderId="27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/>
    <xf numFmtId="0" fontId="0" fillId="0" borderId="31" xfId="0" applyFont="1" applyBorder="1"/>
    <xf numFmtId="0" fontId="0" fillId="0" borderId="32" xfId="0" applyFont="1" applyBorder="1" applyAlignment="1">
      <alignment horizontal="center"/>
    </xf>
    <xf numFmtId="4" fontId="0" fillId="0" borderId="32" xfId="0" applyNumberFormat="1" applyFont="1" applyBorder="1"/>
    <xf numFmtId="0" fontId="0" fillId="0" borderId="33" xfId="0" applyFont="1" applyBorder="1"/>
    <xf numFmtId="0" fontId="0" fillId="0" borderId="3" xfId="0" applyFont="1" applyFill="1" applyBorder="1"/>
    <xf numFmtId="0" fontId="0" fillId="0" borderId="34" xfId="0" applyFont="1" applyBorder="1"/>
    <xf numFmtId="0" fontId="0" fillId="0" borderId="35" xfId="0" applyFont="1" applyBorder="1"/>
    <xf numFmtId="0" fontId="0" fillId="0" borderId="36" xfId="0" applyFont="1" applyBorder="1"/>
    <xf numFmtId="0" fontId="9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3" fillId="0" borderId="0" xfId="0" applyFont="1"/>
    <xf numFmtId="1" fontId="0" fillId="0" borderId="5" xfId="0" applyNumberFormat="1" applyFont="1" applyBorder="1"/>
    <xf numFmtId="1" fontId="0" fillId="0" borderId="6" xfId="0" applyNumberFormat="1" applyFont="1" applyBorder="1"/>
    <xf numFmtId="1" fontId="0" fillId="0" borderId="9" xfId="0" applyNumberFormat="1" applyFont="1" applyBorder="1"/>
    <xf numFmtId="14" fontId="0" fillId="0" borderId="37" xfId="0" applyNumberFormat="1" applyFont="1" applyBorder="1"/>
    <xf numFmtId="166" fontId="0" fillId="0" borderId="2" xfId="0" applyNumberFormat="1" applyFont="1" applyBorder="1"/>
    <xf numFmtId="167" fontId="0" fillId="0" borderId="2" xfId="0" applyNumberFormat="1" applyFont="1" applyBorder="1"/>
    <xf numFmtId="167" fontId="0" fillId="0" borderId="36" xfId="0" applyNumberFormat="1" applyFont="1" applyBorder="1"/>
    <xf numFmtId="4" fontId="2" fillId="0" borderId="3" xfId="0" applyNumberFormat="1" applyFont="1" applyBorder="1" applyAlignment="1">
      <alignment horizontal="center"/>
    </xf>
    <xf numFmtId="14" fontId="2" fillId="0" borderId="18" xfId="0" applyNumberFormat="1" applyFont="1" applyBorder="1" applyAlignment="1"/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/>
    <xf numFmtId="4" fontId="0" fillId="0" borderId="0" xfId="0" applyNumberFormat="1"/>
    <xf numFmtId="4" fontId="6" fillId="0" borderId="0" xfId="0" applyNumberFormat="1" applyFont="1"/>
    <xf numFmtId="0" fontId="2" fillId="0" borderId="0" xfId="0" applyNumberFormat="1" applyFont="1"/>
    <xf numFmtId="0" fontId="12" fillId="0" borderId="0" xfId="0" applyFont="1" applyBorder="1"/>
    <xf numFmtId="2" fontId="2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" fontId="2" fillId="0" borderId="0" xfId="0" applyNumberFormat="1" applyFont="1" applyBorder="1" applyAlignment="1">
      <alignment horizontal="right"/>
    </xf>
    <xf numFmtId="0" fontId="0" fillId="0" borderId="0" xfId="0" applyAlignment="1"/>
    <xf numFmtId="0" fontId="0" fillId="0" borderId="6" xfId="0" applyFill="1" applyBorder="1"/>
    <xf numFmtId="0" fontId="0" fillId="0" borderId="38" xfId="0" applyFont="1" applyBorder="1"/>
    <xf numFmtId="0" fontId="0" fillId="0" borderId="38" xfId="0" applyFont="1" applyFill="1" applyBorder="1"/>
    <xf numFmtId="4" fontId="0" fillId="0" borderId="38" xfId="0" applyNumberFormat="1" applyFont="1" applyFill="1" applyBorder="1"/>
    <xf numFmtId="4" fontId="0" fillId="0" borderId="38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0" xfId="0" applyFill="1" applyBorder="1"/>
    <xf numFmtId="0" fontId="0" fillId="0" borderId="9" xfId="0" applyFill="1" applyBorder="1"/>
    <xf numFmtId="0" fontId="0" fillId="0" borderId="9" xfId="0" applyBorder="1"/>
    <xf numFmtId="0" fontId="0" fillId="0" borderId="10" xfId="0" applyBorder="1"/>
    <xf numFmtId="49" fontId="0" fillId="0" borderId="0" xfId="0" applyNumberFormat="1" applyFont="1" applyBorder="1"/>
    <xf numFmtId="49" fontId="0" fillId="0" borderId="0" xfId="0" applyNumberFormat="1" applyFont="1" applyBorder="1" applyAlignment="1">
      <alignment horizont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4" fontId="0" fillId="0" borderId="6" xfId="0" applyNumberFormat="1" applyFont="1" applyBorder="1" applyAlignment="1">
      <alignment vertical="center"/>
    </xf>
    <xf numFmtId="0" fontId="0" fillId="0" borderId="38" xfId="0" applyNumberFormat="1" applyFont="1" applyBorder="1"/>
    <xf numFmtId="0" fontId="0" fillId="0" borderId="38" xfId="0" applyFont="1" applyBorder="1" applyAlignment="1">
      <alignment horizontal="center"/>
    </xf>
    <xf numFmtId="49" fontId="0" fillId="0" borderId="10" xfId="0" applyNumberFormat="1" applyFont="1" applyBorder="1" applyAlignment="1">
      <alignment vertical="center"/>
    </xf>
    <xf numFmtId="49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4" fontId="0" fillId="0" borderId="10" xfId="0" applyNumberFormat="1" applyFont="1" applyBorder="1" applyAlignment="1">
      <alignment vertical="center"/>
    </xf>
    <xf numFmtId="0" fontId="0" fillId="0" borderId="10" xfId="0" applyFill="1" applyBorder="1" applyAlignment="1">
      <alignment vertical="center" wrapText="1"/>
    </xf>
    <xf numFmtId="0" fontId="34" fillId="0" borderId="6" xfId="0" applyFont="1" applyBorder="1"/>
    <xf numFmtId="0" fontId="34" fillId="0" borderId="6" xfId="0" applyFont="1" applyFill="1" applyBorder="1"/>
    <xf numFmtId="4" fontId="34" fillId="0" borderId="6" xfId="0" applyNumberFormat="1" applyFont="1" applyBorder="1"/>
    <xf numFmtId="14" fontId="0" fillId="0" borderId="38" xfId="0" applyNumberFormat="1" applyFont="1" applyBorder="1"/>
    <xf numFmtId="0" fontId="0" fillId="0" borderId="38" xfId="0" applyBorder="1"/>
    <xf numFmtId="0" fontId="34" fillId="0" borderId="38" xfId="0" applyFont="1" applyBorder="1"/>
    <xf numFmtId="0" fontId="34" fillId="0" borderId="38" xfId="0" applyFont="1" applyFill="1" applyBorder="1"/>
    <xf numFmtId="4" fontId="34" fillId="0" borderId="38" xfId="0" applyNumberFormat="1" applyFont="1" applyBorder="1"/>
    <xf numFmtId="0" fontId="8" fillId="0" borderId="0" xfId="0" applyFont="1" applyBorder="1" applyAlignment="1">
      <alignment horizontal="center"/>
    </xf>
    <xf numFmtId="4" fontId="0" fillId="0" borderId="9" xfId="0" applyNumberFormat="1" applyFont="1" applyBorder="1" applyAlignment="1">
      <alignment horizontal="right"/>
    </xf>
    <xf numFmtId="0" fontId="8" fillId="0" borderId="0" xfId="0" applyFont="1" applyBorder="1"/>
    <xf numFmtId="49" fontId="8" fillId="0" borderId="0" xfId="0" applyNumberFormat="1" applyFont="1" applyBorder="1" applyAlignment="1">
      <alignment horizontal="left"/>
    </xf>
    <xf numFmtId="4" fontId="8" fillId="0" borderId="0" xfId="0" applyNumberFormat="1" applyFont="1" applyBorder="1"/>
    <xf numFmtId="14" fontId="0" fillId="0" borderId="10" xfId="0" applyNumberFormat="1" applyFont="1" applyBorder="1"/>
    <xf numFmtId="49" fontId="8" fillId="0" borderId="39" xfId="0" applyNumberFormat="1" applyFont="1" applyBorder="1" applyAlignment="1">
      <alignment horizontal="center"/>
    </xf>
    <xf numFmtId="0" fontId="8" fillId="0" borderId="40" xfId="0" applyFont="1" applyBorder="1" applyAlignment="1"/>
    <xf numFmtId="0" fontId="0" fillId="0" borderId="40" xfId="0" applyFont="1" applyBorder="1" applyAlignment="1">
      <alignment horizontal="center"/>
    </xf>
    <xf numFmtId="4" fontId="0" fillId="0" borderId="40" xfId="0" applyNumberFormat="1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6" xfId="0" applyFill="1" applyBorder="1" applyAlignment="1">
      <alignment wrapText="1"/>
    </xf>
    <xf numFmtId="0" fontId="0" fillId="0" borderId="17" xfId="0" applyFill="1" applyBorder="1"/>
    <xf numFmtId="2" fontId="0" fillId="0" borderId="17" xfId="0" applyNumberFormat="1" applyFill="1" applyBorder="1"/>
    <xf numFmtId="0" fontId="0" fillId="0" borderId="42" xfId="0" applyFont="1" applyBorder="1" applyAlignment="1">
      <alignment horizontal="center"/>
    </xf>
    <xf numFmtId="4" fontId="0" fillId="0" borderId="42" xfId="0" applyNumberFormat="1" applyFont="1" applyBorder="1" applyAlignment="1">
      <alignment horizontal="center"/>
    </xf>
    <xf numFmtId="49" fontId="0" fillId="0" borderId="38" xfId="0" applyNumberFormat="1" applyFont="1" applyBorder="1"/>
    <xf numFmtId="49" fontId="0" fillId="0" borderId="38" xfId="0" applyNumberFormat="1" applyFont="1" applyBorder="1" applyAlignment="1">
      <alignment horizontal="center"/>
    </xf>
    <xf numFmtId="0" fontId="0" fillId="0" borderId="38" xfId="0" applyFill="1" applyBorder="1"/>
    <xf numFmtId="0" fontId="10" fillId="0" borderId="10" xfId="0" applyFont="1" applyBorder="1"/>
    <xf numFmtId="14" fontId="0" fillId="0" borderId="6" xfId="0" applyNumberFormat="1" applyFont="1" applyBorder="1" applyAlignment="1">
      <alignment vertical="center"/>
    </xf>
    <xf numFmtId="0" fontId="0" fillId="0" borderId="9" xfId="0" applyFill="1" applyBorder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5" fillId="0" borderId="43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44" xfId="0" applyFont="1" applyBorder="1" applyAlignment="1">
      <alignment horizontal="center"/>
    </xf>
    <xf numFmtId="4" fontId="0" fillId="0" borderId="45" xfId="0" applyNumberFormat="1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0" fontId="34" fillId="0" borderId="6" xfId="0" applyFont="1" applyFill="1" applyBorder="1" applyAlignment="1">
      <alignment horizontal="center"/>
    </xf>
    <xf numFmtId="0" fontId="34" fillId="0" borderId="38" xfId="0" applyFont="1" applyFill="1" applyBorder="1" applyAlignment="1">
      <alignment horizontal="center"/>
    </xf>
    <xf numFmtId="0" fontId="0" fillId="0" borderId="0" xfId="0" applyFill="1" applyBorder="1"/>
    <xf numFmtId="14" fontId="0" fillId="0" borderId="38" xfId="0" applyNumberFormat="1" applyFont="1" applyFill="1" applyBorder="1"/>
    <xf numFmtId="0" fontId="0" fillId="0" borderId="49" xfId="0" applyFont="1" applyBorder="1" applyAlignment="1">
      <alignment horizontal="center"/>
    </xf>
    <xf numFmtId="167" fontId="0" fillId="0" borderId="50" xfId="0" applyNumberFormat="1" applyFont="1" applyBorder="1"/>
    <xf numFmtId="0" fontId="0" fillId="0" borderId="51" xfId="0" applyFont="1" applyBorder="1"/>
    <xf numFmtId="0" fontId="0" fillId="0" borderId="38" xfId="0" applyFill="1" applyBorder="1" applyAlignment="1">
      <alignment wrapText="1"/>
    </xf>
    <xf numFmtId="0" fontId="0" fillId="0" borderId="51" xfId="0" applyFill="1" applyBorder="1"/>
    <xf numFmtId="2" fontId="0" fillId="0" borderId="51" xfId="0" applyNumberFormat="1" applyFill="1" applyBorder="1"/>
    <xf numFmtId="0" fontId="0" fillId="0" borderId="51" xfId="0" applyFont="1" applyFill="1" applyBorder="1"/>
    <xf numFmtId="167" fontId="0" fillId="0" borderId="0" xfId="0" applyNumberFormat="1" applyFont="1" applyBorder="1"/>
    <xf numFmtId="0" fontId="0" fillId="0" borderId="0" xfId="0" applyFill="1" applyBorder="1" applyAlignment="1">
      <alignment wrapText="1"/>
    </xf>
    <xf numFmtId="2" fontId="0" fillId="0" borderId="0" xfId="0" applyNumberFormat="1" applyFill="1" applyBorder="1"/>
    <xf numFmtId="0" fontId="0" fillId="0" borderId="10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right"/>
    </xf>
    <xf numFmtId="167" fontId="0" fillId="0" borderId="52" xfId="0" applyNumberFormat="1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53" xfId="0" applyFill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 vertical="center"/>
    </xf>
    <xf numFmtId="4" fontId="0" fillId="0" borderId="5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8" fillId="0" borderId="54" xfId="0" applyFont="1" applyBorder="1"/>
    <xf numFmtId="0" fontId="8" fillId="0" borderId="4" xfId="0" applyFont="1" applyBorder="1" applyAlignment="1">
      <alignment horizontal="center"/>
    </xf>
    <xf numFmtId="0" fontId="0" fillId="0" borderId="55" xfId="0" applyFont="1" applyBorder="1"/>
    <xf numFmtId="14" fontId="0" fillId="0" borderId="0" xfId="0" applyNumberFormat="1" applyFont="1" applyBorder="1"/>
    <xf numFmtId="0" fontId="0" fillId="0" borderId="6" xfId="0" applyFont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right" vertical="center"/>
    </xf>
    <xf numFmtId="4" fontId="0" fillId="0" borderId="6" xfId="0" applyNumberFormat="1" applyFont="1" applyBorder="1" applyAlignment="1">
      <alignment horizontal="right" vertical="center"/>
    </xf>
    <xf numFmtId="0" fontId="0" fillId="0" borderId="12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0" fillId="0" borderId="5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49" fontId="8" fillId="0" borderId="13" xfId="0" applyNumberFormat="1" applyFont="1" applyBorder="1" applyAlignment="1">
      <alignment horizontal="left"/>
    </xf>
    <xf numFmtId="4" fontId="8" fillId="0" borderId="4" xfId="0" applyNumberFormat="1" applyFont="1" applyBorder="1"/>
    <xf numFmtId="4" fontId="8" fillId="0" borderId="54" xfId="0" applyNumberFormat="1" applyFont="1" applyBorder="1"/>
    <xf numFmtId="0" fontId="8" fillId="0" borderId="15" xfId="0" applyFont="1" applyBorder="1"/>
    <xf numFmtId="49" fontId="8" fillId="0" borderId="57" xfId="0" applyNumberFormat="1" applyFont="1" applyBorder="1" applyAlignment="1">
      <alignment horizontal="center"/>
    </xf>
    <xf numFmtId="0" fontId="8" fillId="0" borderId="58" xfId="0" applyFont="1" applyBorder="1" applyAlignment="1"/>
    <xf numFmtId="0" fontId="8" fillId="0" borderId="58" xfId="0" applyFont="1" applyBorder="1" applyAlignment="1">
      <alignment horizontal="center"/>
    </xf>
    <xf numFmtId="0" fontId="8" fillId="0" borderId="58" xfId="0" applyFont="1" applyBorder="1"/>
    <xf numFmtId="4" fontId="8" fillId="0" borderId="58" xfId="0" applyNumberFormat="1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0" fillId="0" borderId="58" xfId="0" applyFont="1" applyBorder="1" applyAlignment="1">
      <alignment horizontal="center"/>
    </xf>
    <xf numFmtId="4" fontId="0" fillId="0" borderId="58" xfId="0" applyNumberFormat="1" applyFont="1" applyBorder="1" applyAlignment="1">
      <alignment horizontal="center"/>
    </xf>
    <xf numFmtId="0" fontId="0" fillId="0" borderId="59" xfId="0" applyFont="1" applyBorder="1" applyAlignment="1">
      <alignment horizontal="center"/>
    </xf>
    <xf numFmtId="0" fontId="0" fillId="0" borderId="60" xfId="0" applyFont="1" applyBorder="1" applyAlignment="1">
      <alignment horizontal="center"/>
    </xf>
    <xf numFmtId="0" fontId="0" fillId="0" borderId="61" xfId="0" applyFont="1" applyBorder="1" applyAlignment="1">
      <alignment horizontal="center"/>
    </xf>
    <xf numFmtId="14" fontId="0" fillId="0" borderId="0" xfId="0" applyNumberFormat="1" applyFont="1" applyBorder="1" applyAlignment="1">
      <alignment wrapText="1"/>
    </xf>
    <xf numFmtId="0" fontId="0" fillId="0" borderId="62" xfId="0" applyFont="1" applyBorder="1" applyAlignment="1">
      <alignment horizontal="center"/>
    </xf>
    <xf numFmtId="0" fontId="0" fillId="0" borderId="63" xfId="0" applyFont="1" applyBorder="1" applyAlignment="1">
      <alignment horizontal="center"/>
    </xf>
    <xf numFmtId="4" fontId="0" fillId="0" borderId="63" xfId="0" applyNumberFormat="1" applyFont="1" applyBorder="1" applyAlignment="1">
      <alignment horizontal="center"/>
    </xf>
    <xf numFmtId="0" fontId="0" fillId="0" borderId="64" xfId="0" applyFont="1" applyBorder="1" applyAlignment="1">
      <alignment horizontal="center"/>
    </xf>
    <xf numFmtId="14" fontId="0" fillId="0" borderId="65" xfId="0" applyNumberFormat="1" applyFont="1" applyBorder="1"/>
    <xf numFmtId="0" fontId="0" fillId="0" borderId="66" xfId="0" applyFont="1" applyBorder="1"/>
    <xf numFmtId="0" fontId="0" fillId="0" borderId="67" xfId="0" applyFont="1" applyBorder="1"/>
    <xf numFmtId="0" fontId="0" fillId="0" borderId="68" xfId="0" applyFont="1" applyBorder="1"/>
    <xf numFmtId="0" fontId="0" fillId="0" borderId="69" xfId="0" applyFont="1" applyBorder="1"/>
    <xf numFmtId="0" fontId="0" fillId="0" borderId="41" xfId="0" applyFont="1" applyBorder="1"/>
    <xf numFmtId="0" fontId="0" fillId="0" borderId="39" xfId="0" applyFont="1" applyBorder="1"/>
    <xf numFmtId="4" fontId="0" fillId="0" borderId="49" xfId="0" applyNumberFormat="1" applyFont="1" applyBorder="1"/>
    <xf numFmtId="0" fontId="0" fillId="0" borderId="40" xfId="0" applyFont="1" applyBorder="1"/>
    <xf numFmtId="0" fontId="0" fillId="0" borderId="70" xfId="0" applyFont="1" applyBorder="1"/>
    <xf numFmtId="14" fontId="0" fillId="0" borderId="71" xfId="0" applyNumberFormat="1" applyFont="1" applyBorder="1"/>
    <xf numFmtId="0" fontId="0" fillId="0" borderId="72" xfId="0" applyFont="1" applyBorder="1"/>
    <xf numFmtId="0" fontId="0" fillId="0" borderId="73" xfId="0" applyFont="1" applyBorder="1" applyAlignment="1">
      <alignment horizontal="center"/>
    </xf>
    <xf numFmtId="0" fontId="0" fillId="0" borderId="74" xfId="0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right"/>
    </xf>
    <xf numFmtId="0" fontId="0" fillId="0" borderId="75" xfId="0" applyBorder="1"/>
    <xf numFmtId="0" fontId="19" fillId="0" borderId="0" xfId="2" applyFont="1" applyFill="1" applyAlignment="1">
      <alignment vertical="center"/>
    </xf>
    <xf numFmtId="0" fontId="19" fillId="0" borderId="0" xfId="2" applyFont="1" applyFill="1" applyAlignment="1">
      <alignment horizontal="center" vertical="center"/>
    </xf>
    <xf numFmtId="0" fontId="17" fillId="0" borderId="0" xfId="2" applyFont="1" applyFill="1" applyAlignment="1">
      <alignment vertical="center"/>
    </xf>
    <xf numFmtId="4" fontId="17" fillId="0" borderId="0" xfId="2" applyNumberFormat="1" applyFont="1" applyFill="1" applyAlignment="1">
      <alignment vertical="center"/>
    </xf>
    <xf numFmtId="0" fontId="17" fillId="0" borderId="0" xfId="2" applyFont="1" applyFill="1" applyBorder="1" applyAlignment="1">
      <alignment vertical="center"/>
    </xf>
    <xf numFmtId="4" fontId="17" fillId="0" borderId="0" xfId="2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168" fontId="17" fillId="0" borderId="0" xfId="2" applyNumberFormat="1" applyFont="1" applyFill="1" applyBorder="1" applyAlignment="1">
      <alignment vertical="center"/>
    </xf>
    <xf numFmtId="4" fontId="17" fillId="0" borderId="0" xfId="2" applyNumberFormat="1" applyFont="1" applyFill="1" applyBorder="1" applyAlignment="1">
      <alignment vertical="center"/>
    </xf>
    <xf numFmtId="0" fontId="17" fillId="0" borderId="76" xfId="2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17" fillId="0" borderId="56" xfId="2" applyFont="1" applyFill="1" applyBorder="1" applyAlignment="1">
      <alignment horizontal="right" vertical="center"/>
    </xf>
    <xf numFmtId="0" fontId="17" fillId="0" borderId="2" xfId="2" applyFont="1" applyFill="1" applyBorder="1" applyAlignment="1">
      <alignment vertical="center"/>
    </xf>
    <xf numFmtId="0" fontId="17" fillId="0" borderId="56" xfId="2" applyFont="1" applyFill="1" applyBorder="1" applyAlignment="1">
      <alignment vertical="center"/>
    </xf>
    <xf numFmtId="4" fontId="17" fillId="0" borderId="2" xfId="2" applyNumberFormat="1" applyFont="1" applyFill="1" applyBorder="1" applyAlignment="1">
      <alignment vertical="center"/>
    </xf>
    <xf numFmtId="0" fontId="21" fillId="0" borderId="4" xfId="2" applyFont="1" applyFill="1" applyBorder="1" applyAlignment="1">
      <alignment horizontal="center" vertical="center"/>
    </xf>
    <xf numFmtId="0" fontId="21" fillId="0" borderId="13" xfId="2" applyFont="1" applyFill="1" applyBorder="1" applyAlignment="1">
      <alignment horizontal="right" vertical="center"/>
    </xf>
    <xf numFmtId="0" fontId="21" fillId="0" borderId="13" xfId="2" applyFont="1" applyFill="1" applyBorder="1" applyAlignment="1">
      <alignment horizontal="center" vertical="center"/>
    </xf>
    <xf numFmtId="4" fontId="21" fillId="0" borderId="4" xfId="2" applyNumberFormat="1" applyFont="1" applyFill="1" applyBorder="1" applyAlignment="1">
      <alignment horizontal="center" vertical="center"/>
    </xf>
    <xf numFmtId="0" fontId="21" fillId="0" borderId="0" xfId="2" applyFont="1" applyFill="1" applyAlignment="1">
      <alignment vertical="center"/>
    </xf>
    <xf numFmtId="0" fontId="21" fillId="0" borderId="0" xfId="2" applyFont="1" applyFill="1" applyBorder="1" applyAlignment="1">
      <alignment vertical="center"/>
    </xf>
    <xf numFmtId="0" fontId="22" fillId="0" borderId="3" xfId="2" applyFont="1" applyFill="1" applyBorder="1" applyAlignment="1">
      <alignment vertical="center"/>
    </xf>
    <xf numFmtId="0" fontId="22" fillId="0" borderId="3" xfId="2" applyFont="1" applyFill="1" applyBorder="1" applyAlignment="1">
      <alignment horizontal="center" vertical="center"/>
    </xf>
    <xf numFmtId="49" fontId="21" fillId="0" borderId="3" xfId="2" applyNumberFormat="1" applyFont="1" applyFill="1" applyBorder="1" applyAlignment="1">
      <alignment horizontal="right" vertical="center"/>
    </xf>
    <xf numFmtId="169" fontId="17" fillId="0" borderId="3" xfId="2" applyNumberFormat="1" applyFont="1" applyFill="1" applyBorder="1" applyAlignment="1">
      <alignment vertical="center"/>
    </xf>
    <xf numFmtId="0" fontId="17" fillId="0" borderId="3" xfId="2" applyFont="1" applyFill="1" applyBorder="1" applyAlignment="1">
      <alignment vertical="center"/>
    </xf>
    <xf numFmtId="4" fontId="17" fillId="0" borderId="3" xfId="2" applyNumberFormat="1" applyFont="1" applyFill="1" applyBorder="1" applyAlignment="1">
      <alignment vertical="center"/>
    </xf>
    <xf numFmtId="0" fontId="17" fillId="0" borderId="18" xfId="2" applyFont="1" applyFill="1" applyBorder="1" applyAlignment="1">
      <alignment vertical="center"/>
    </xf>
    <xf numFmtId="0" fontId="17" fillId="0" borderId="18" xfId="2" applyFont="1" applyFill="1" applyBorder="1" applyAlignment="1">
      <alignment horizontal="right" vertical="center"/>
    </xf>
    <xf numFmtId="0" fontId="17" fillId="0" borderId="19" xfId="2" applyFont="1" applyFill="1" applyBorder="1" applyAlignment="1">
      <alignment horizontal="right" vertical="center"/>
    </xf>
    <xf numFmtId="0" fontId="21" fillId="0" borderId="19" xfId="2" applyFont="1" applyFill="1" applyBorder="1" applyAlignment="1">
      <alignment horizontal="right" vertical="center"/>
    </xf>
    <xf numFmtId="168" fontId="21" fillId="0" borderId="3" xfId="2" applyNumberFormat="1" applyFont="1" applyFill="1" applyBorder="1" applyAlignment="1">
      <alignment vertical="center"/>
    </xf>
    <xf numFmtId="4" fontId="21" fillId="0" borderId="3" xfId="2" applyNumberFormat="1" applyFont="1" applyFill="1" applyBorder="1" applyAlignment="1">
      <alignment vertical="center"/>
    </xf>
    <xf numFmtId="0" fontId="17" fillId="0" borderId="17" xfId="2" applyFont="1" applyFill="1" applyBorder="1" applyAlignment="1">
      <alignment vertical="center"/>
    </xf>
    <xf numFmtId="49" fontId="17" fillId="0" borderId="17" xfId="2" applyNumberFormat="1" applyFont="1" applyFill="1" applyBorder="1" applyAlignment="1">
      <alignment horizontal="right" vertical="center"/>
    </xf>
    <xf numFmtId="169" fontId="17" fillId="0" borderId="17" xfId="2" applyNumberFormat="1" applyFont="1" applyFill="1" applyBorder="1" applyAlignment="1">
      <alignment vertical="center"/>
    </xf>
    <xf numFmtId="4" fontId="17" fillId="0" borderId="17" xfId="2" applyNumberFormat="1" applyFont="1" applyFill="1" applyBorder="1" applyAlignment="1">
      <alignment vertical="center"/>
    </xf>
    <xf numFmtId="0" fontId="23" fillId="0" borderId="3" xfId="2" applyFont="1" applyFill="1" applyBorder="1" applyAlignment="1">
      <alignment horizontal="center" vertical="center"/>
    </xf>
    <xf numFmtId="168" fontId="17" fillId="0" borderId="3" xfId="2" applyNumberFormat="1" applyFont="1" applyFill="1" applyBorder="1" applyAlignment="1">
      <alignment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right" vertical="center"/>
    </xf>
    <xf numFmtId="168" fontId="17" fillId="0" borderId="17" xfId="2" applyNumberFormat="1" applyFont="1" applyFill="1" applyBorder="1" applyAlignment="1">
      <alignment vertical="center"/>
    </xf>
    <xf numFmtId="0" fontId="17" fillId="0" borderId="17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vertical="center"/>
    </xf>
    <xf numFmtId="0" fontId="21" fillId="0" borderId="3" xfId="2" applyFont="1" applyFill="1" applyBorder="1" applyAlignment="1">
      <alignment horizontal="center" vertical="center"/>
    </xf>
    <xf numFmtId="0" fontId="17" fillId="0" borderId="77" xfId="2" applyFont="1" applyFill="1" applyBorder="1" applyAlignment="1">
      <alignment vertical="center"/>
    </xf>
    <xf numFmtId="0" fontId="17" fillId="0" borderId="20" xfId="2" applyFont="1" applyFill="1" applyBorder="1" applyAlignment="1">
      <alignment vertical="center"/>
    </xf>
    <xf numFmtId="49" fontId="17" fillId="0" borderId="7" xfId="2" applyNumberFormat="1" applyFont="1" applyFill="1" applyBorder="1" applyAlignment="1">
      <alignment horizontal="right" vertical="center"/>
    </xf>
    <xf numFmtId="3" fontId="17" fillId="0" borderId="78" xfId="2" applyNumberFormat="1" applyFont="1" applyFill="1" applyBorder="1" applyAlignment="1">
      <alignment vertical="center"/>
    </xf>
    <xf numFmtId="0" fontId="17" fillId="0" borderId="20" xfId="2" applyFont="1" applyFill="1" applyBorder="1" applyAlignment="1">
      <alignment horizontal="right" vertical="center"/>
    </xf>
    <xf numFmtId="0" fontId="17" fillId="0" borderId="78" xfId="2" applyFont="1" applyFill="1" applyBorder="1" applyAlignment="1">
      <alignment vertical="center"/>
    </xf>
    <xf numFmtId="0" fontId="17" fillId="0" borderId="76" xfId="2" applyFont="1" applyFill="1" applyBorder="1" applyAlignment="1">
      <alignment horizontal="right" vertical="center"/>
    </xf>
    <xf numFmtId="49" fontId="17" fillId="0" borderId="14" xfId="2" applyNumberFormat="1" applyFont="1" applyFill="1" applyBorder="1" applyAlignment="1">
      <alignment horizontal="right" vertical="center"/>
    </xf>
    <xf numFmtId="168" fontId="17" fillId="0" borderId="10" xfId="2" applyNumberFormat="1" applyFont="1" applyFill="1" applyBorder="1" applyAlignment="1">
      <alignment vertical="center"/>
    </xf>
    <xf numFmtId="0" fontId="17" fillId="0" borderId="10" xfId="2" applyFont="1" applyFill="1" applyBorder="1" applyAlignment="1">
      <alignment horizontal="center" vertical="center"/>
    </xf>
    <xf numFmtId="4" fontId="17" fillId="0" borderId="10" xfId="2" applyNumberFormat="1" applyFont="1" applyFill="1" applyBorder="1" applyAlignment="1">
      <alignment vertical="center"/>
    </xf>
    <xf numFmtId="0" fontId="17" fillId="0" borderId="54" xfId="2" applyFont="1" applyFill="1" applyBorder="1" applyAlignment="1">
      <alignment vertical="center"/>
    </xf>
    <xf numFmtId="0" fontId="17" fillId="0" borderId="13" xfId="2" applyFont="1" applyFill="1" applyBorder="1" applyAlignment="1">
      <alignment vertical="center"/>
    </xf>
    <xf numFmtId="49" fontId="17" fillId="0" borderId="15" xfId="2" applyNumberFormat="1" applyFont="1" applyFill="1" applyBorder="1" applyAlignment="1">
      <alignment horizontal="right" vertical="center"/>
    </xf>
    <xf numFmtId="0" fontId="17" fillId="0" borderId="79" xfId="2" applyFont="1" applyFill="1" applyBorder="1" applyAlignment="1">
      <alignment vertical="center"/>
    </xf>
    <xf numFmtId="168" fontId="17" fillId="0" borderId="2" xfId="2" applyNumberFormat="1" applyFont="1" applyFill="1" applyBorder="1" applyAlignment="1">
      <alignment vertical="center"/>
    </xf>
    <xf numFmtId="0" fontId="17" fillId="0" borderId="2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vertical="center"/>
    </xf>
    <xf numFmtId="3" fontId="17" fillId="0" borderId="77" xfId="2" applyNumberFormat="1" applyFont="1" applyFill="1" applyBorder="1" applyAlignment="1">
      <alignment vertical="center"/>
    </xf>
    <xf numFmtId="0" fontId="22" fillId="0" borderId="2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49" fontId="21" fillId="0" borderId="7" xfId="2" applyNumberFormat="1" applyFont="1" applyFill="1" applyBorder="1" applyAlignment="1">
      <alignment horizontal="right" vertical="center"/>
    </xf>
    <xf numFmtId="3" fontId="17" fillId="0" borderId="20" xfId="2" applyNumberFormat="1" applyFont="1" applyFill="1" applyBorder="1" applyAlignment="1">
      <alignment vertical="center"/>
    </xf>
    <xf numFmtId="0" fontId="17" fillId="0" borderId="80" xfId="2" applyFont="1" applyFill="1" applyBorder="1" applyAlignment="1">
      <alignment vertical="center"/>
    </xf>
    <xf numFmtId="4" fontId="21" fillId="0" borderId="10" xfId="2" applyNumberFormat="1" applyFont="1" applyFill="1" applyBorder="1" applyAlignment="1">
      <alignment vertical="center"/>
    </xf>
    <xf numFmtId="0" fontId="17" fillId="0" borderId="19" xfId="2" applyFont="1" applyFill="1" applyBorder="1" applyAlignment="1">
      <alignment vertical="center"/>
    </xf>
    <xf numFmtId="49" fontId="17" fillId="0" borderId="22" xfId="2" applyNumberFormat="1" applyFont="1" applyFill="1" applyBorder="1" applyAlignment="1">
      <alignment horizontal="right" vertical="center"/>
    </xf>
    <xf numFmtId="168" fontId="17" fillId="0" borderId="6" xfId="2" applyNumberFormat="1" applyFont="1" applyFill="1" applyBorder="1" applyAlignment="1">
      <alignment vertical="center"/>
    </xf>
    <xf numFmtId="0" fontId="17" fillId="0" borderId="6" xfId="2" applyFont="1" applyFill="1" applyBorder="1" applyAlignment="1">
      <alignment horizontal="center" vertical="center"/>
    </xf>
    <xf numFmtId="4" fontId="21" fillId="0" borderId="6" xfId="2" applyNumberFormat="1" applyFont="1" applyFill="1" applyBorder="1" applyAlignment="1">
      <alignment vertical="center"/>
    </xf>
    <xf numFmtId="0" fontId="17" fillId="0" borderId="12" xfId="2" applyFont="1" applyFill="1" applyBorder="1" applyAlignment="1">
      <alignment horizontal="right" vertical="center"/>
    </xf>
    <xf numFmtId="4" fontId="17" fillId="0" borderId="12" xfId="2" applyNumberFormat="1" applyFont="1" applyFill="1" applyBorder="1" applyAlignment="1">
      <alignment vertical="center"/>
    </xf>
    <xf numFmtId="0" fontId="21" fillId="0" borderId="18" xfId="2" applyFont="1" applyFill="1" applyBorder="1" applyAlignment="1">
      <alignment horizontal="right" vertical="center"/>
    </xf>
    <xf numFmtId="0" fontId="21" fillId="0" borderId="18" xfId="2" applyFont="1" applyFill="1" applyBorder="1" applyAlignment="1">
      <alignment vertical="center"/>
    </xf>
    <xf numFmtId="168" fontId="21" fillId="0" borderId="0" xfId="2" applyNumberFormat="1" applyFont="1" applyFill="1" applyBorder="1" applyAlignment="1">
      <alignment vertical="center"/>
    </xf>
    <xf numFmtId="4" fontId="17" fillId="0" borderId="56" xfId="2" applyNumberFormat="1" applyFont="1" applyFill="1" applyBorder="1" applyAlignment="1">
      <alignment vertical="center"/>
    </xf>
    <xf numFmtId="0" fontId="17" fillId="0" borderId="6" xfId="2" applyFont="1" applyFill="1" applyBorder="1" applyAlignment="1">
      <alignment horizontal="right" vertical="center"/>
    </xf>
    <xf numFmtId="0" fontId="17" fillId="0" borderId="12" xfId="2" applyFont="1" applyFill="1" applyBorder="1" applyAlignment="1">
      <alignment horizontal="center" vertical="center"/>
    </xf>
    <xf numFmtId="4" fontId="17" fillId="0" borderId="6" xfId="2" applyNumberFormat="1" applyFont="1" applyFill="1" applyBorder="1" applyAlignment="1">
      <alignment vertical="center"/>
    </xf>
    <xf numFmtId="4" fontId="21" fillId="0" borderId="0" xfId="2" applyNumberFormat="1" applyFont="1" applyFill="1" applyBorder="1" applyAlignment="1">
      <alignment vertical="center"/>
    </xf>
    <xf numFmtId="0" fontId="21" fillId="0" borderId="6" xfId="2" applyFont="1" applyFill="1" applyBorder="1" applyAlignment="1">
      <alignment horizontal="right" vertical="center"/>
    </xf>
    <xf numFmtId="0" fontId="21" fillId="0" borderId="12" xfId="2" applyFont="1" applyFill="1" applyBorder="1" applyAlignment="1">
      <alignment vertical="center"/>
    </xf>
    <xf numFmtId="168" fontId="17" fillId="0" borderId="12" xfId="2" applyNumberFormat="1" applyFont="1" applyFill="1" applyBorder="1" applyAlignment="1">
      <alignment horizontal="center" vertical="center"/>
    </xf>
    <xf numFmtId="1" fontId="17" fillId="0" borderId="12" xfId="2" applyNumberFormat="1" applyFont="1" applyFill="1" applyBorder="1" applyAlignment="1">
      <alignment vertical="center"/>
    </xf>
    <xf numFmtId="2" fontId="17" fillId="0" borderId="12" xfId="2" applyNumberFormat="1" applyFont="1" applyFill="1" applyBorder="1" applyAlignment="1">
      <alignment vertical="center"/>
    </xf>
    <xf numFmtId="169" fontId="21" fillId="0" borderId="0" xfId="2" applyNumberFormat="1" applyFont="1" applyFill="1" applyBorder="1" applyAlignment="1">
      <alignment vertical="center"/>
    </xf>
    <xf numFmtId="169" fontId="17" fillId="0" borderId="0" xfId="2" applyNumberFormat="1" applyFont="1" applyFill="1" applyBorder="1" applyAlignment="1">
      <alignment vertical="center"/>
    </xf>
    <xf numFmtId="169" fontId="17" fillId="0" borderId="12" xfId="2" applyNumberFormat="1" applyFont="1" applyFill="1" applyBorder="1" applyAlignment="1">
      <alignment vertical="center"/>
    </xf>
    <xf numFmtId="168" fontId="17" fillId="0" borderId="12" xfId="2" applyNumberFormat="1" applyFont="1" applyFill="1" applyBorder="1" applyAlignment="1">
      <alignment vertical="center"/>
    </xf>
    <xf numFmtId="14" fontId="17" fillId="0" borderId="6" xfId="2" applyNumberFormat="1" applyFont="1" applyFill="1" applyBorder="1" applyAlignment="1">
      <alignment horizontal="right" vertical="center"/>
    </xf>
    <xf numFmtId="0" fontId="17" fillId="0" borderId="0" xfId="2" applyFont="1" applyFill="1" applyAlignment="1">
      <alignment horizontal="center" vertical="center"/>
    </xf>
    <xf numFmtId="14" fontId="17" fillId="0" borderId="6" xfId="2" applyNumberFormat="1" applyFont="1" applyFill="1" applyBorder="1" applyAlignment="1">
      <alignment vertical="center"/>
    </xf>
    <xf numFmtId="0" fontId="17" fillId="0" borderId="6" xfId="2" applyFont="1" applyFill="1" applyBorder="1" applyAlignment="1">
      <alignment vertical="center"/>
    </xf>
    <xf numFmtId="169" fontId="17" fillId="0" borderId="6" xfId="2" applyNumberFormat="1" applyFont="1" applyFill="1" applyBorder="1" applyAlignment="1">
      <alignment vertical="center"/>
    </xf>
    <xf numFmtId="0" fontId="17" fillId="0" borderId="9" xfId="2" applyFont="1" applyFill="1" applyBorder="1" applyAlignment="1">
      <alignment horizontal="right" vertical="center"/>
    </xf>
    <xf numFmtId="168" fontId="17" fillId="0" borderId="9" xfId="2" applyNumberFormat="1" applyFont="1" applyFill="1" applyBorder="1" applyAlignment="1">
      <alignment vertical="center"/>
    </xf>
    <xf numFmtId="0" fontId="17" fillId="0" borderId="9" xfId="2" applyFont="1" applyFill="1" applyBorder="1" applyAlignment="1">
      <alignment horizontal="center" vertical="center"/>
    </xf>
    <xf numFmtId="4" fontId="17" fillId="0" borderId="9" xfId="2" applyNumberFormat="1" applyFont="1" applyFill="1" applyBorder="1" applyAlignment="1">
      <alignment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0" xfId="2" applyFont="1" applyFill="1" applyAlignment="1">
      <alignment horizontal="right" vertical="center"/>
    </xf>
    <xf numFmtId="0" fontId="17" fillId="0" borderId="0" xfId="2" applyFont="1" applyAlignment="1">
      <alignment vertical="center"/>
    </xf>
    <xf numFmtId="169" fontId="17" fillId="0" borderId="6" xfId="2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/>
    </xf>
    <xf numFmtId="14" fontId="34" fillId="0" borderId="6" xfId="0" applyNumberFormat="1" applyFont="1" applyBorder="1"/>
    <xf numFmtId="14" fontId="0" fillId="0" borderId="9" xfId="0" applyNumberFormat="1" applyFont="1" applyBorder="1" applyAlignment="1">
      <alignment horizontal="left"/>
    </xf>
    <xf numFmtId="3" fontId="0" fillId="0" borderId="0" xfId="0" applyNumberFormat="1" applyFont="1" applyBorder="1" applyAlignment="1">
      <alignment horizontal="center" wrapText="1"/>
    </xf>
    <xf numFmtId="0" fontId="15" fillId="0" borderId="81" xfId="0" applyFont="1" applyBorder="1" applyAlignment="1">
      <alignment horizontal="center" wrapText="1"/>
    </xf>
    <xf numFmtId="0" fontId="34" fillId="0" borderId="6" xfId="0" applyFont="1" applyBorder="1" applyAlignment="1">
      <alignment vertical="center"/>
    </xf>
    <xf numFmtId="0" fontId="34" fillId="0" borderId="6" xfId="0" applyFont="1" applyFill="1" applyBorder="1" applyAlignment="1">
      <alignment vertical="center" wrapText="1"/>
    </xf>
    <xf numFmtId="0" fontId="34" fillId="0" borderId="6" xfId="0" applyFont="1" applyFill="1" applyBorder="1" applyAlignment="1">
      <alignment vertical="center"/>
    </xf>
    <xf numFmtId="0" fontId="34" fillId="0" borderId="6" xfId="0" applyFont="1" applyFill="1" applyBorder="1" applyAlignment="1">
      <alignment horizontal="center" vertical="center"/>
    </xf>
    <xf numFmtId="4" fontId="34" fillId="0" borderId="6" xfId="0" applyNumberFormat="1" applyFont="1" applyBorder="1" applyAlignment="1">
      <alignment vertical="center"/>
    </xf>
    <xf numFmtId="0" fontId="34" fillId="0" borderId="6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6" xfId="0" applyFont="1" applyFill="1" applyBorder="1" applyAlignment="1">
      <alignment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12" xfId="2" applyFont="1" applyFill="1" applyBorder="1" applyAlignment="1">
      <alignment horizontal="right" vertical="center"/>
    </xf>
    <xf numFmtId="168" fontId="14" fillId="0" borderId="6" xfId="2" applyNumberFormat="1" applyFont="1" applyFill="1" applyBorder="1" applyAlignment="1">
      <alignment vertical="center"/>
    </xf>
    <xf numFmtId="0" fontId="14" fillId="0" borderId="12" xfId="2" applyFont="1" applyFill="1" applyBorder="1" applyAlignment="1">
      <alignment horizontal="center" vertical="center"/>
    </xf>
    <xf numFmtId="4" fontId="14" fillId="0" borderId="6" xfId="2" applyNumberFormat="1" applyFont="1" applyFill="1" applyBorder="1" applyAlignment="1">
      <alignment vertical="center"/>
    </xf>
    <xf numFmtId="0" fontId="17" fillId="0" borderId="12" xfId="2" applyFont="1" applyFill="1" applyBorder="1" applyAlignment="1">
      <alignment horizontal="left" vertical="center"/>
    </xf>
    <xf numFmtId="14" fontId="0" fillId="0" borderId="65" xfId="0" applyNumberFormat="1" applyFont="1" applyBorder="1" applyAlignment="1">
      <alignment vertical="center"/>
    </xf>
    <xf numFmtId="0" fontId="0" fillId="0" borderId="66" xfId="0" applyFont="1" applyBorder="1" applyAlignment="1">
      <alignment vertical="center" wrapText="1"/>
    </xf>
    <xf numFmtId="167" fontId="0" fillId="0" borderId="82" xfId="0" applyNumberFormat="1" applyFont="1" applyBorder="1" applyAlignment="1">
      <alignment horizontal="center" vertical="center"/>
    </xf>
    <xf numFmtId="0" fontId="0" fillId="0" borderId="83" xfId="0" applyFont="1" applyBorder="1" applyAlignment="1">
      <alignment horizontal="center" vertical="center"/>
    </xf>
    <xf numFmtId="0" fontId="0" fillId="0" borderId="83" xfId="0" applyFill="1" applyBorder="1" applyAlignment="1">
      <alignment horizontal="center" vertical="center" wrapText="1"/>
    </xf>
    <xf numFmtId="0" fontId="0" fillId="0" borderId="83" xfId="0" applyFont="1" applyFill="1" applyBorder="1" applyAlignment="1">
      <alignment horizontal="center" vertical="center"/>
    </xf>
    <xf numFmtId="4" fontId="0" fillId="0" borderId="83" xfId="0" applyNumberFormat="1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53" xfId="0" applyFill="1" applyBorder="1" applyAlignment="1">
      <alignment horizontal="left" vertical="center"/>
    </xf>
    <xf numFmtId="0" fontId="0" fillId="0" borderId="83" xfId="0" applyFill="1" applyBorder="1" applyAlignment="1">
      <alignment horizontal="left" vertical="center"/>
    </xf>
    <xf numFmtId="0" fontId="0" fillId="0" borderId="6" xfId="0" applyFont="1" applyBorder="1" applyAlignment="1">
      <alignment vertical="center" wrapText="1"/>
    </xf>
    <xf numFmtId="0" fontId="0" fillId="0" borderId="10" xfId="0" applyFont="1" applyBorder="1" applyAlignment="1">
      <alignment wrapText="1"/>
    </xf>
    <xf numFmtId="0" fontId="0" fillId="0" borderId="10" xfId="0" applyFont="1" applyBorder="1" applyAlignment="1">
      <alignment vertical="center" wrapText="1"/>
    </xf>
    <xf numFmtId="0" fontId="35" fillId="0" borderId="6" xfId="2" applyFont="1" applyFill="1" applyBorder="1" applyAlignment="1">
      <alignment horizontal="right" vertical="center"/>
    </xf>
    <xf numFmtId="0" fontId="35" fillId="0" borderId="0" xfId="2" applyFont="1" applyFill="1" applyBorder="1" applyAlignment="1">
      <alignment vertical="center"/>
    </xf>
    <xf numFmtId="0" fontId="35" fillId="0" borderId="0" xfId="0" applyNumberFormat="1" applyFont="1"/>
    <xf numFmtId="0" fontId="35" fillId="0" borderId="0" xfId="0" applyFont="1"/>
    <xf numFmtId="0" fontId="35" fillId="0" borderId="0" xfId="2" applyFont="1" applyFill="1" applyAlignment="1">
      <alignment vertical="center"/>
    </xf>
    <xf numFmtId="168" fontId="35" fillId="0" borderId="0" xfId="2" applyNumberFormat="1" applyFont="1" applyFill="1" applyBorder="1" applyAlignment="1">
      <alignment vertical="center"/>
    </xf>
    <xf numFmtId="3" fontId="17" fillId="0" borderId="0" xfId="2" applyNumberFormat="1" applyFont="1" applyFill="1" applyBorder="1" applyAlignment="1">
      <alignment vertical="center"/>
    </xf>
    <xf numFmtId="0" fontId="27" fillId="0" borderId="3" xfId="0" applyFont="1" applyBorder="1" applyAlignment="1">
      <alignment horizontal="center"/>
    </xf>
    <xf numFmtId="4" fontId="27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right"/>
    </xf>
    <xf numFmtId="0" fontId="14" fillId="0" borderId="0" xfId="2" applyFont="1" applyFill="1" applyBorder="1" applyAlignment="1">
      <alignment vertical="center"/>
    </xf>
    <xf numFmtId="0" fontId="0" fillId="0" borderId="84" xfId="0" applyBorder="1" applyAlignment="1">
      <alignment horizontal="center" vertical="center" wrapText="1"/>
    </xf>
    <xf numFmtId="0" fontId="0" fillId="0" borderId="6" xfId="0" applyFont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6" xfId="0" applyFont="1" applyBorder="1" applyAlignment="1">
      <alignment horizontal="left" wrapText="1"/>
    </xf>
    <xf numFmtId="4" fontId="0" fillId="0" borderId="6" xfId="0" applyNumberFormat="1" applyFont="1" applyBorder="1" applyAlignment="1">
      <alignment horizontal="right"/>
    </xf>
    <xf numFmtId="14" fontId="0" fillId="0" borderId="83" xfId="0" applyNumberFormat="1" applyFill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 wrapText="1"/>
    </xf>
    <xf numFmtId="0" fontId="15" fillId="0" borderId="86" xfId="0" applyFont="1" applyBorder="1" applyAlignment="1">
      <alignment horizontal="center" vertical="center" wrapText="1"/>
    </xf>
    <xf numFmtId="0" fontId="15" fillId="0" borderId="87" xfId="0" applyFont="1" applyBorder="1" applyAlignment="1">
      <alignment horizontal="center" vertical="center" wrapText="1"/>
    </xf>
    <xf numFmtId="49" fontId="21" fillId="0" borderId="2" xfId="2" applyNumberFormat="1" applyFont="1" applyFill="1" applyBorder="1" applyAlignment="1">
      <alignment horizontal="right" vertical="center"/>
    </xf>
    <xf numFmtId="0" fontId="28" fillId="0" borderId="3" xfId="0" applyFont="1" applyBorder="1" applyAlignment="1">
      <alignment horizontal="center"/>
    </xf>
    <xf numFmtId="4" fontId="28" fillId="0" borderId="3" xfId="0" applyNumberFormat="1" applyFont="1" applyBorder="1" applyAlignment="1">
      <alignment horizontal="right"/>
    </xf>
    <xf numFmtId="0" fontId="35" fillId="0" borderId="12" xfId="2" applyFont="1" applyFill="1" applyBorder="1" applyAlignment="1">
      <alignment horizontal="right" vertical="center"/>
    </xf>
    <xf numFmtId="168" fontId="35" fillId="0" borderId="6" xfId="2" applyNumberFormat="1" applyFont="1" applyFill="1" applyBorder="1" applyAlignment="1">
      <alignment vertical="center"/>
    </xf>
    <xf numFmtId="0" fontId="35" fillId="0" borderId="12" xfId="2" applyFont="1" applyFill="1" applyBorder="1" applyAlignment="1">
      <alignment horizontal="center" vertical="center"/>
    </xf>
    <xf numFmtId="4" fontId="35" fillId="0" borderId="6" xfId="2" applyNumberFormat="1" applyFont="1" applyFill="1" applyBorder="1" applyAlignment="1">
      <alignment vertical="center"/>
    </xf>
    <xf numFmtId="0" fontId="36" fillId="0" borderId="12" xfId="2" applyFont="1" applyFill="1" applyBorder="1" applyAlignment="1">
      <alignment horizontal="right" vertical="center"/>
    </xf>
    <xf numFmtId="168" fontId="36" fillId="0" borderId="6" xfId="2" applyNumberFormat="1" applyFont="1" applyFill="1" applyBorder="1" applyAlignment="1">
      <alignment vertical="center"/>
    </xf>
    <xf numFmtId="0" fontId="36" fillId="0" borderId="12" xfId="2" applyFont="1" applyFill="1" applyBorder="1" applyAlignment="1">
      <alignment horizontal="center" vertical="center"/>
    </xf>
    <xf numFmtId="4" fontId="36" fillId="0" borderId="6" xfId="2" applyNumberFormat="1" applyFont="1" applyFill="1" applyBorder="1" applyAlignment="1">
      <alignment vertical="center"/>
    </xf>
    <xf numFmtId="0" fontId="29" fillId="0" borderId="12" xfId="2" applyFont="1" applyFill="1" applyBorder="1" applyAlignment="1">
      <alignment vertical="center"/>
    </xf>
    <xf numFmtId="0" fontId="36" fillId="0" borderId="12" xfId="2" applyFont="1" applyFill="1" applyBorder="1" applyAlignment="1">
      <alignment vertical="center"/>
    </xf>
    <xf numFmtId="0" fontId="36" fillId="0" borderId="12" xfId="2" applyFont="1" applyFill="1" applyBorder="1" applyAlignment="1">
      <alignment horizontal="center" vertical="center" wrapText="1"/>
    </xf>
    <xf numFmtId="169" fontId="36" fillId="0" borderId="6" xfId="2" applyNumberFormat="1" applyFont="1" applyFill="1" applyBorder="1" applyAlignment="1">
      <alignment horizontal="right" vertical="center"/>
    </xf>
    <xf numFmtId="2" fontId="36" fillId="0" borderId="12" xfId="2" applyNumberFormat="1" applyFont="1" applyFill="1" applyBorder="1" applyAlignment="1">
      <alignment vertical="center"/>
    </xf>
    <xf numFmtId="169" fontId="35" fillId="0" borderId="6" xfId="2" applyNumberFormat="1" applyFont="1" applyFill="1" applyBorder="1" applyAlignment="1">
      <alignment horizontal="right" vertical="center"/>
    </xf>
    <xf numFmtId="2" fontId="35" fillId="0" borderId="12" xfId="2" applyNumberFormat="1" applyFont="1" applyFill="1" applyBorder="1" applyAlignment="1">
      <alignment vertical="center"/>
    </xf>
    <xf numFmtId="0" fontId="30" fillId="0" borderId="0" xfId="2" applyFont="1" applyFill="1" applyBorder="1" applyAlignment="1">
      <alignment vertical="center"/>
    </xf>
    <xf numFmtId="0" fontId="28" fillId="0" borderId="0" xfId="0" applyFont="1"/>
    <xf numFmtId="14" fontId="35" fillId="0" borderId="6" xfId="0" applyNumberFormat="1" applyFont="1" applyBorder="1"/>
    <xf numFmtId="0" fontId="35" fillId="0" borderId="6" xfId="0" applyFont="1" applyBorder="1" applyAlignment="1">
      <alignment horizontal="center"/>
    </xf>
    <xf numFmtId="0" fontId="35" fillId="0" borderId="6" xfId="0" applyFont="1" applyBorder="1"/>
    <xf numFmtId="0" fontId="35" fillId="0" borderId="6" xfId="0" applyFont="1" applyFill="1" applyBorder="1"/>
    <xf numFmtId="4" fontId="35" fillId="0" borderId="6" xfId="0" applyNumberFormat="1" applyFont="1" applyBorder="1"/>
    <xf numFmtId="0" fontId="0" fillId="0" borderId="10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0" borderId="38" xfId="0" applyFont="1" applyFill="1" applyBorder="1" applyAlignment="1">
      <alignment horizontal="right"/>
    </xf>
    <xf numFmtId="0" fontId="0" fillId="0" borderId="13" xfId="0" applyFont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4" fontId="1" fillId="0" borderId="6" xfId="1" applyNumberFormat="1" applyBorder="1" applyAlignment="1"/>
    <xf numFmtId="0" fontId="14" fillId="2" borderId="12" xfId="2" applyFont="1" applyFill="1" applyBorder="1" applyAlignment="1">
      <alignment horizontal="right" vertical="center"/>
    </xf>
    <xf numFmtId="168" fontId="14" fillId="2" borderId="6" xfId="2" applyNumberFormat="1" applyFont="1" applyFill="1" applyBorder="1" applyAlignment="1">
      <alignment vertical="center"/>
    </xf>
    <xf numFmtId="0" fontId="14" fillId="2" borderId="12" xfId="2" applyFont="1" applyFill="1" applyBorder="1" applyAlignment="1">
      <alignment horizontal="center" vertical="center"/>
    </xf>
    <xf numFmtId="4" fontId="14" fillId="2" borderId="6" xfId="2" applyNumberFormat="1" applyFont="1" applyFill="1" applyBorder="1" applyAlignment="1">
      <alignment vertical="center"/>
    </xf>
    <xf numFmtId="168" fontId="0" fillId="0" borderId="0" xfId="0" applyNumberFormat="1"/>
    <xf numFmtId="0" fontId="0" fillId="0" borderId="9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0" fontId="0" fillId="0" borderId="9" xfId="0" applyFill="1" applyBorder="1" applyAlignment="1">
      <alignment horizontal="left" vertical="center" wrapText="1"/>
    </xf>
    <xf numFmtId="0" fontId="0" fillId="0" borderId="91" xfId="0" applyFont="1" applyFill="1" applyBorder="1" applyAlignment="1">
      <alignment horizontal="center" vertical="center" wrapText="1"/>
    </xf>
    <xf numFmtId="167" fontId="0" fillId="0" borderId="92" xfId="0" applyNumberFormat="1" applyFont="1" applyBorder="1" applyAlignment="1">
      <alignment horizontal="center" vertical="center"/>
    </xf>
    <xf numFmtId="0" fontId="38" fillId="0" borderId="6" xfId="2" applyFont="1" applyFill="1" applyBorder="1" applyAlignment="1">
      <alignment horizontal="left" vertical="center" wrapText="1"/>
    </xf>
    <xf numFmtId="0" fontId="35" fillId="0" borderId="12" xfId="2" applyFont="1" applyFill="1" applyBorder="1" applyAlignment="1">
      <alignment vertical="center"/>
    </xf>
    <xf numFmtId="0" fontId="37" fillId="0" borderId="6" xfId="2" applyFont="1" applyFill="1" applyBorder="1" applyAlignment="1">
      <alignment horizontal="center" vertical="center"/>
    </xf>
    <xf numFmtId="0" fontId="35" fillId="0" borderId="12" xfId="2" applyFont="1" applyFill="1" applyBorder="1" applyAlignment="1">
      <alignment vertical="center" wrapText="1"/>
    </xf>
    <xf numFmtId="0" fontId="0" fillId="0" borderId="93" xfId="0" applyFont="1" applyFill="1" applyBorder="1" applyAlignment="1">
      <alignment horizontal="center" vertical="center" wrapText="1"/>
    </xf>
    <xf numFmtId="168" fontId="30" fillId="0" borderId="0" xfId="2" applyNumberFormat="1" applyFont="1" applyFill="1" applyBorder="1" applyAlignment="1">
      <alignment vertical="center"/>
    </xf>
    <xf numFmtId="4" fontId="30" fillId="0" borderId="0" xfId="2" applyNumberFormat="1" applyFont="1" applyFill="1" applyBorder="1" applyAlignment="1">
      <alignment vertical="center"/>
    </xf>
    <xf numFmtId="0" fontId="30" fillId="0" borderId="0" xfId="2" applyFont="1" applyFill="1" applyBorder="1" applyAlignment="1">
      <alignment horizontal="center" vertical="center"/>
    </xf>
    <xf numFmtId="169" fontId="30" fillId="0" borderId="0" xfId="2" applyNumberFormat="1" applyFont="1" applyFill="1" applyAlignment="1">
      <alignment vertical="center"/>
    </xf>
    <xf numFmtId="4" fontId="30" fillId="0" borderId="0" xfId="2" applyNumberFormat="1" applyFont="1" applyFill="1" applyAlignment="1">
      <alignment vertical="center"/>
    </xf>
    <xf numFmtId="0" fontId="31" fillId="0" borderId="6" xfId="2" applyFont="1" applyFill="1" applyBorder="1" applyAlignment="1">
      <alignment horizontal="center" vertical="center"/>
    </xf>
    <xf numFmtId="0" fontId="24" fillId="0" borderId="6" xfId="2" applyFont="1" applyFill="1" applyBorder="1" applyAlignment="1">
      <alignment horizontal="center" vertical="center"/>
    </xf>
    <xf numFmtId="0" fontId="15" fillId="0" borderId="0" xfId="0" applyFont="1"/>
    <xf numFmtId="14" fontId="0" fillId="0" borderId="90" xfId="0" applyNumberFormat="1" applyFont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94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53" xfId="0" applyFont="1" applyFill="1" applyBorder="1" applyAlignment="1">
      <alignment vertical="center"/>
    </xf>
    <xf numFmtId="4" fontId="0" fillId="0" borderId="53" xfId="0" applyNumberFormat="1" applyFont="1" applyBorder="1" applyAlignment="1">
      <alignment vertical="center"/>
    </xf>
    <xf numFmtId="0" fontId="0" fillId="0" borderId="95" xfId="0" applyBorder="1" applyAlignment="1">
      <alignment vertical="center"/>
    </xf>
    <xf numFmtId="14" fontId="0" fillId="0" borderId="90" xfId="0" applyNumberFormat="1" applyFont="1" applyBorder="1" applyAlignment="1">
      <alignment horizontal="left" vertical="center"/>
    </xf>
    <xf numFmtId="0" fontId="0" fillId="0" borderId="96" xfId="0" applyFont="1" applyBorder="1"/>
    <xf numFmtId="0" fontId="0" fillId="0" borderId="76" xfId="0" applyFont="1" applyBorder="1" applyAlignment="1">
      <alignment horizontal="center"/>
    </xf>
    <xf numFmtId="167" fontId="0" fillId="0" borderId="97" xfId="0" applyNumberFormat="1" applyFont="1" applyBorder="1"/>
    <xf numFmtId="0" fontId="0" fillId="0" borderId="98" xfId="0" applyFont="1" applyBorder="1" applyAlignment="1">
      <alignment horizontal="center"/>
    </xf>
    <xf numFmtId="0" fontId="0" fillId="0" borderId="98" xfId="0" applyFont="1" applyBorder="1"/>
    <xf numFmtId="0" fontId="0" fillId="0" borderId="98" xfId="0" applyFont="1" applyFill="1" applyBorder="1"/>
    <xf numFmtId="4" fontId="0" fillId="0" borderId="98" xfId="0" applyNumberFormat="1" applyFont="1" applyBorder="1"/>
    <xf numFmtId="0" fontId="0" fillId="0" borderId="99" xfId="0" applyFont="1" applyBorder="1"/>
    <xf numFmtId="167" fontId="0" fillId="0" borderId="65" xfId="0" applyNumberFormat="1" applyFont="1" applyBorder="1"/>
    <xf numFmtId="0" fontId="0" fillId="0" borderId="66" xfId="0" applyBorder="1"/>
    <xf numFmtId="0" fontId="9" fillId="0" borderId="0" xfId="0" applyFont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14" fontId="0" fillId="0" borderId="6" xfId="0" applyNumberFormat="1" applyFont="1" applyBorder="1" applyAlignment="1">
      <alignment horizontal="left"/>
    </xf>
    <xf numFmtId="0" fontId="0" fillId="0" borderId="6" xfId="0" applyNumberFormat="1" applyFont="1" applyBorder="1" applyAlignment="1">
      <alignment horizontal="left"/>
    </xf>
    <xf numFmtId="0" fontId="0" fillId="0" borderId="9" xfId="0" applyFont="1" applyBorder="1" applyAlignment="1">
      <alignment horizontal="left"/>
    </xf>
    <xf numFmtId="49" fontId="0" fillId="0" borderId="6" xfId="0" applyNumberFormat="1" applyFont="1" applyBorder="1" applyAlignment="1">
      <alignment horizontal="left"/>
    </xf>
    <xf numFmtId="0" fontId="0" fillId="0" borderId="38" xfId="0" applyFont="1" applyBorder="1" applyAlignment="1">
      <alignment horizontal="left"/>
    </xf>
    <xf numFmtId="0" fontId="0" fillId="0" borderId="0" xfId="0" applyFont="1" applyAlignment="1">
      <alignment horizontal="left"/>
    </xf>
    <xf numFmtId="14" fontId="0" fillId="0" borderId="96" xfId="0" applyNumberFormat="1" applyFont="1" applyBorder="1" applyAlignment="1">
      <alignment horizontal="center"/>
    </xf>
    <xf numFmtId="14" fontId="0" fillId="0" borderId="100" xfId="0" applyNumberFormat="1" applyFont="1" applyBorder="1"/>
    <xf numFmtId="0" fontId="0" fillId="0" borderId="101" xfId="0" applyBorder="1"/>
    <xf numFmtId="0" fontId="0" fillId="0" borderId="57" xfId="0" applyFont="1" applyBorder="1"/>
    <xf numFmtId="0" fontId="0" fillId="0" borderId="58" xfId="0" applyFont="1" applyBorder="1"/>
    <xf numFmtId="4" fontId="0" fillId="0" borderId="45" xfId="0" applyNumberFormat="1" applyFont="1" applyBorder="1"/>
    <xf numFmtId="0" fontId="0" fillId="0" borderId="59" xfId="0" applyFont="1" applyBorder="1"/>
    <xf numFmtId="0" fontId="0" fillId="0" borderId="89" xfId="0" applyFont="1" applyBorder="1" applyAlignment="1">
      <alignment horizontal="center" vertical="center"/>
    </xf>
    <xf numFmtId="0" fontId="0" fillId="0" borderId="89" xfId="0" applyFont="1" applyFill="1" applyBorder="1" applyAlignment="1">
      <alignment vertical="center"/>
    </xf>
    <xf numFmtId="0" fontId="34" fillId="0" borderId="0" xfId="0" applyFont="1" applyBorder="1"/>
    <xf numFmtId="0" fontId="34" fillId="0" borderId="0" xfId="0" applyFont="1" applyFill="1" applyBorder="1"/>
    <xf numFmtId="0" fontId="34" fillId="0" borderId="0" xfId="0" applyFont="1" applyFill="1" applyBorder="1" applyAlignment="1">
      <alignment horizontal="right"/>
    </xf>
    <xf numFmtId="4" fontId="34" fillId="0" borderId="0" xfId="0" applyNumberFormat="1" applyFont="1" applyBorder="1"/>
    <xf numFmtId="2" fontId="0" fillId="0" borderId="51" xfId="0" applyNumberFormat="1" applyFont="1" applyFill="1" applyBorder="1"/>
    <xf numFmtId="0" fontId="15" fillId="0" borderId="85" xfId="0" applyFont="1" applyBorder="1" applyAlignment="1">
      <alignment horizontal="center" wrapText="1"/>
    </xf>
    <xf numFmtId="0" fontId="15" fillId="0" borderId="86" xfId="0" applyFont="1" applyBorder="1" applyAlignment="1">
      <alignment horizontal="center" wrapText="1"/>
    </xf>
    <xf numFmtId="14" fontId="15" fillId="0" borderId="87" xfId="0" applyNumberFormat="1" applyFont="1" applyBorder="1" applyAlignment="1">
      <alignment horizontal="center"/>
    </xf>
    <xf numFmtId="14" fontId="24" fillId="0" borderId="102" xfId="0" applyNumberFormat="1" applyFont="1" applyBorder="1" applyAlignment="1">
      <alignment horizontal="center" vertical="center"/>
    </xf>
    <xf numFmtId="4" fontId="2" fillId="0" borderId="75" xfId="0" applyNumberFormat="1" applyFont="1" applyBorder="1" applyAlignment="1">
      <alignment horizontal="right"/>
    </xf>
    <xf numFmtId="0" fontId="0" fillId="0" borderId="103" xfId="0" applyFont="1" applyFill="1" applyBorder="1"/>
    <xf numFmtId="2" fontId="0" fillId="0" borderId="89" xfId="0" applyNumberFormat="1" applyFont="1" applyFill="1" applyBorder="1" applyAlignment="1">
      <alignment vertical="center"/>
    </xf>
    <xf numFmtId="0" fontId="0" fillId="0" borderId="89" xfId="0" applyFont="1" applyFill="1" applyBorder="1" applyAlignment="1">
      <alignment horizontal="center" vertical="center"/>
    </xf>
    <xf numFmtId="14" fontId="0" fillId="0" borderId="88" xfId="0" applyNumberFormat="1" applyFont="1" applyBorder="1" applyAlignment="1">
      <alignment horizontal="left" vertical="center"/>
    </xf>
    <xf numFmtId="164" fontId="1" fillId="0" borderId="0" xfId="1" applyFill="1" applyBorder="1" applyAlignment="1">
      <alignment vertical="center"/>
    </xf>
    <xf numFmtId="164" fontId="17" fillId="0" borderId="0" xfId="2" applyNumberFormat="1" applyFont="1" applyFill="1" applyBorder="1" applyAlignment="1">
      <alignment vertical="center"/>
    </xf>
    <xf numFmtId="164" fontId="32" fillId="0" borderId="0" xfId="1" applyFont="1" applyFill="1" applyBorder="1" applyAlignment="1">
      <alignment vertical="center"/>
    </xf>
    <xf numFmtId="164" fontId="21" fillId="0" borderId="0" xfId="2" applyNumberFormat="1" applyFont="1" applyFill="1" applyBorder="1" applyAlignment="1">
      <alignment vertical="center"/>
    </xf>
    <xf numFmtId="14" fontId="0" fillId="0" borderId="65" xfId="0" applyNumberFormat="1" applyFont="1" applyBorder="1" applyAlignment="1">
      <alignment horizontal="right"/>
    </xf>
    <xf numFmtId="0" fontId="0" fillId="0" borderId="66" xfId="0" applyFont="1" applyBorder="1" applyAlignment="1">
      <alignment wrapText="1"/>
    </xf>
    <xf numFmtId="14" fontId="0" fillId="0" borderId="6" xfId="0" applyNumberFormat="1" applyFont="1" applyBorder="1" applyAlignment="1">
      <alignment horizontal="center"/>
    </xf>
    <xf numFmtId="14" fontId="0" fillId="0" borderId="82" xfId="0" applyNumberFormat="1" applyFont="1" applyBorder="1" applyAlignment="1">
      <alignment horizontal="center" vertical="center"/>
    </xf>
    <xf numFmtId="0" fontId="0" fillId="0" borderId="83" xfId="0" applyFont="1" applyFill="1" applyBorder="1" applyAlignment="1">
      <alignment horizontal="left" vertical="center" wrapText="1"/>
    </xf>
    <xf numFmtId="0" fontId="0" fillId="0" borderId="83" xfId="0" applyFont="1" applyFill="1" applyBorder="1" applyAlignment="1">
      <alignment horizontal="center" vertical="center" wrapText="1"/>
    </xf>
    <xf numFmtId="164" fontId="1" fillId="0" borderId="83" xfId="1" applyNumberFormat="1" applyFill="1" applyBorder="1" applyAlignment="1">
      <alignment horizontal="center" vertical="center"/>
    </xf>
    <xf numFmtId="4" fontId="0" fillId="0" borderId="84" xfId="0" applyNumberFormat="1" applyFont="1" applyBorder="1" applyAlignment="1">
      <alignment horizontal="center" vertical="center"/>
    </xf>
    <xf numFmtId="170" fontId="1" fillId="0" borderId="0" xfId="1" applyNumberFormat="1" applyFill="1" applyBorder="1" applyAlignment="1">
      <alignment vertical="center"/>
    </xf>
    <xf numFmtId="0" fontId="0" fillId="0" borderId="53" xfId="0" applyFill="1" applyBorder="1" applyAlignment="1">
      <alignment horizontal="left" vertical="center" wrapText="1"/>
    </xf>
    <xf numFmtId="0" fontId="33" fillId="0" borderId="93" xfId="0" applyFont="1" applyFill="1" applyBorder="1" applyAlignment="1">
      <alignment horizontal="center" vertical="center" wrapText="1"/>
    </xf>
    <xf numFmtId="0" fontId="10" fillId="0" borderId="91" xfId="0" applyFont="1" applyFill="1" applyBorder="1" applyAlignment="1">
      <alignment horizontal="center" vertical="center" wrapText="1"/>
    </xf>
    <xf numFmtId="0" fontId="33" fillId="0" borderId="91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 applyBorder="1"/>
    <xf numFmtId="0" fontId="15" fillId="0" borderId="104" xfId="0" applyFont="1" applyBorder="1" applyAlignment="1">
      <alignment horizontal="center" vertical="center" wrapText="1"/>
    </xf>
    <xf numFmtId="14" fontId="15" fillId="0" borderId="105" xfId="0" applyNumberFormat="1" applyFont="1" applyBorder="1" applyAlignment="1">
      <alignment horizontal="center" vertical="center"/>
    </xf>
    <xf numFmtId="0" fontId="0" fillId="0" borderId="83" xfId="0" applyNumberFormat="1" applyFont="1" applyBorder="1" applyAlignment="1">
      <alignment horizontal="center" vertical="center"/>
    </xf>
    <xf numFmtId="0" fontId="31" fillId="0" borderId="0" xfId="2" applyFont="1" applyFill="1" applyAlignment="1">
      <alignment vertical="center"/>
    </xf>
    <xf numFmtId="0" fontId="31" fillId="0" borderId="0" xfId="2" applyFont="1" applyFill="1" applyBorder="1" applyAlignment="1">
      <alignment horizontal="center" vertical="center"/>
    </xf>
    <xf numFmtId="0" fontId="31" fillId="0" borderId="14" xfId="2" applyFont="1" applyFill="1" applyBorder="1" applyAlignment="1">
      <alignment horizontal="center" vertical="center"/>
    </xf>
    <xf numFmtId="0" fontId="31" fillId="0" borderId="4" xfId="2" applyFont="1" applyFill="1" applyBorder="1" applyAlignment="1">
      <alignment horizontal="center" vertical="center"/>
    </xf>
    <xf numFmtId="0" fontId="31" fillId="0" borderId="22" xfId="2" applyFont="1" applyFill="1" applyBorder="1" applyAlignment="1">
      <alignment vertical="center"/>
    </xf>
    <xf numFmtId="0" fontId="31" fillId="0" borderId="22" xfId="2" applyFont="1" applyFill="1" applyBorder="1" applyAlignment="1">
      <alignment horizontal="center" vertical="center"/>
    </xf>
    <xf numFmtId="0" fontId="31" fillId="0" borderId="12" xfId="2" applyFont="1" applyFill="1" applyBorder="1" applyAlignment="1">
      <alignment horizontal="center" vertical="center"/>
    </xf>
    <xf numFmtId="0" fontId="31" fillId="0" borderId="106" xfId="2" applyFont="1" applyFill="1" applyBorder="1" applyAlignment="1">
      <alignment vertical="center"/>
    </xf>
    <xf numFmtId="3" fontId="31" fillId="0" borderId="96" xfId="2" applyNumberFormat="1" applyFont="1" applyFill="1" applyBorder="1" applyAlignment="1">
      <alignment vertical="center"/>
    </xf>
    <xf numFmtId="0" fontId="31" fillId="0" borderId="96" xfId="2" applyFont="1" applyFill="1" applyBorder="1" applyAlignment="1">
      <alignment vertical="center"/>
    </xf>
    <xf numFmtId="3" fontId="31" fillId="0" borderId="106" xfId="2" applyNumberFormat="1" applyFont="1" applyFill="1" applyBorder="1" applyAlignment="1">
      <alignment horizontal="center" vertical="center"/>
    </xf>
    <xf numFmtId="3" fontId="31" fillId="0" borderId="7" xfId="2" applyNumberFormat="1" applyFont="1" applyFill="1" applyBorder="1" applyAlignment="1">
      <alignment horizontal="center" vertical="center"/>
    </xf>
    <xf numFmtId="0" fontId="31" fillId="0" borderId="107" xfId="2" applyFont="1" applyFill="1" applyBorder="1" applyAlignment="1">
      <alignment horizontal="center" vertical="center"/>
    </xf>
    <xf numFmtId="0" fontId="31" fillId="0" borderId="56" xfId="2" applyFont="1" applyFill="1" applyBorder="1" applyAlignment="1">
      <alignment horizontal="center" vertical="center"/>
    </xf>
    <xf numFmtId="0" fontId="24" fillId="0" borderId="0" xfId="0" applyFont="1"/>
    <xf numFmtId="0" fontId="31" fillId="0" borderId="0" xfId="2" applyFont="1" applyFill="1" applyAlignment="1">
      <alignment horizontal="center" vertical="center"/>
    </xf>
    <xf numFmtId="0" fontId="31" fillId="0" borderId="9" xfId="2" applyFont="1" applyFill="1" applyBorder="1" applyAlignment="1">
      <alignment horizontal="center" vertical="center"/>
    </xf>
    <xf numFmtId="0" fontId="31" fillId="0" borderId="10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5" xfId="0" applyFont="1" applyBorder="1" applyAlignment="1">
      <alignment horizontal="center"/>
    </xf>
    <xf numFmtId="0" fontId="17" fillId="0" borderId="0" xfId="2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7" fillId="0" borderId="0" xfId="2" applyFont="1" applyFill="1" applyBorder="1" applyAlignment="1">
      <alignment horizontal="center" vertical="center"/>
    </xf>
    <xf numFmtId="0" fontId="35" fillId="0" borderId="6" xfId="2" applyFont="1" applyFill="1" applyBorder="1" applyAlignment="1">
      <alignment horizontal="center" vertical="center"/>
    </xf>
    <xf numFmtId="0" fontId="35" fillId="0" borderId="0" xfId="2" applyFont="1" applyFill="1" applyBorder="1" applyAlignment="1">
      <alignment horizontal="right" vertical="center"/>
    </xf>
    <xf numFmtId="49" fontId="21" fillId="0" borderId="0" xfId="2" applyNumberFormat="1" applyFont="1" applyFill="1" applyBorder="1" applyAlignment="1">
      <alignment horizontal="right" vertical="center"/>
    </xf>
    <xf numFmtId="0" fontId="17" fillId="0" borderId="75" xfId="2" applyFont="1" applyFill="1" applyBorder="1" applyAlignment="1">
      <alignment vertical="center"/>
    </xf>
    <xf numFmtId="0" fontId="31" fillId="0" borderId="75" xfId="2" applyFont="1" applyFill="1" applyBorder="1" applyAlignment="1">
      <alignment horizontal="center" vertical="center"/>
    </xf>
    <xf numFmtId="0" fontId="35" fillId="0" borderId="0" xfId="2" applyFont="1" applyFill="1" applyBorder="1" applyAlignment="1">
      <alignment horizontal="center" vertical="center"/>
    </xf>
    <xf numFmtId="4" fontId="35" fillId="0" borderId="0" xfId="2" applyNumberFormat="1" applyFont="1" applyFill="1" applyBorder="1" applyAlignment="1">
      <alignment vertical="center"/>
    </xf>
    <xf numFmtId="4" fontId="36" fillId="0" borderId="6" xfId="2" applyNumberFormat="1" applyFont="1" applyFill="1" applyBorder="1" applyAlignment="1">
      <alignment horizontal="right" vertical="center"/>
    </xf>
    <xf numFmtId="0" fontId="24" fillId="0" borderId="12" xfId="2" applyFont="1" applyFill="1" applyBorder="1" applyAlignment="1">
      <alignment horizontal="right" vertical="center"/>
    </xf>
    <xf numFmtId="168" fontId="24" fillId="0" borderId="6" xfId="2" applyNumberFormat="1" applyFont="1" applyFill="1" applyBorder="1" applyAlignment="1">
      <alignment vertical="center"/>
    </xf>
    <xf numFmtId="0" fontId="24" fillId="0" borderId="12" xfId="2" applyFont="1" applyFill="1" applyBorder="1" applyAlignment="1">
      <alignment horizontal="center" vertical="center"/>
    </xf>
    <xf numFmtId="4" fontId="24" fillId="0" borderId="6" xfId="2" applyNumberFormat="1" applyFont="1" applyFill="1" applyBorder="1" applyAlignment="1">
      <alignment vertical="center"/>
    </xf>
    <xf numFmtId="49" fontId="31" fillId="0" borderId="6" xfId="2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168" fontId="35" fillId="0" borderId="12" xfId="2" applyNumberFormat="1" applyFont="1" applyFill="1" applyBorder="1" applyAlignment="1">
      <alignment horizontal="center" vertical="center"/>
    </xf>
    <xf numFmtId="168" fontId="35" fillId="0" borderId="0" xfId="2" applyNumberFormat="1" applyFont="1" applyFill="1" applyBorder="1" applyAlignment="1">
      <alignment horizontal="center" vertical="center"/>
    </xf>
    <xf numFmtId="49" fontId="37" fillId="0" borderId="75" xfId="2" applyNumberFormat="1" applyFont="1" applyFill="1" applyBorder="1" applyAlignment="1">
      <alignment horizontal="right" vertical="center"/>
    </xf>
    <xf numFmtId="168" fontId="37" fillId="0" borderId="75" xfId="2" applyNumberFormat="1" applyFont="1" applyFill="1" applyBorder="1" applyAlignment="1">
      <alignment vertical="center"/>
    </xf>
    <xf numFmtId="0" fontId="37" fillId="0" borderId="75" xfId="2" applyFont="1" applyFill="1" applyBorder="1" applyAlignment="1">
      <alignment horizontal="center" vertical="center"/>
    </xf>
    <xf numFmtId="4" fontId="37" fillId="0" borderId="75" xfId="2" applyNumberFormat="1" applyFont="1" applyFill="1" applyBorder="1" applyAlignment="1">
      <alignment vertical="center"/>
    </xf>
    <xf numFmtId="0" fontId="17" fillId="2" borderId="1" xfId="2" applyFont="1" applyFill="1" applyBorder="1" applyAlignment="1">
      <alignment horizontal="right" vertical="center"/>
    </xf>
    <xf numFmtId="168" fontId="17" fillId="2" borderId="10" xfId="2" applyNumberFormat="1" applyFont="1" applyFill="1" applyBorder="1" applyAlignment="1">
      <alignment vertical="center"/>
    </xf>
    <xf numFmtId="0" fontId="17" fillId="2" borderId="1" xfId="2" applyFont="1" applyFill="1" applyBorder="1" applyAlignment="1">
      <alignment horizontal="center" vertical="center"/>
    </xf>
    <xf numFmtId="4" fontId="17" fillId="2" borderId="10" xfId="2" applyNumberFormat="1" applyFont="1" applyFill="1" applyBorder="1" applyAlignment="1">
      <alignment vertical="center"/>
    </xf>
    <xf numFmtId="0" fontId="17" fillId="2" borderId="1" xfId="2" applyFont="1" applyFill="1" applyBorder="1" applyAlignment="1">
      <alignment vertical="center"/>
    </xf>
    <xf numFmtId="0" fontId="35" fillId="2" borderId="1" xfId="2" applyFont="1" applyFill="1" applyBorder="1" applyAlignment="1">
      <alignment horizontal="right" vertical="center"/>
    </xf>
    <xf numFmtId="168" fontId="35" fillId="2" borderId="10" xfId="2" applyNumberFormat="1" applyFont="1" applyFill="1" applyBorder="1" applyAlignment="1">
      <alignment vertical="center"/>
    </xf>
    <xf numFmtId="0" fontId="35" fillId="2" borderId="1" xfId="2" applyFont="1" applyFill="1" applyBorder="1" applyAlignment="1">
      <alignment horizontal="center" vertical="center"/>
    </xf>
    <xf numFmtId="4" fontId="35" fillId="2" borderId="10" xfId="2" applyNumberFormat="1" applyFont="1" applyFill="1" applyBorder="1" applyAlignment="1">
      <alignment vertical="center"/>
    </xf>
    <xf numFmtId="0" fontId="35" fillId="0" borderId="17" xfId="2" applyFont="1" applyFill="1" applyBorder="1" applyAlignment="1">
      <alignment horizontal="right" vertical="center"/>
    </xf>
    <xf numFmtId="168" fontId="35" fillId="0" borderId="9" xfId="2" applyNumberFormat="1" applyFont="1" applyFill="1" applyBorder="1" applyAlignment="1">
      <alignment vertical="center"/>
    </xf>
    <xf numFmtId="4" fontId="35" fillId="0" borderId="9" xfId="2" applyNumberFormat="1" applyFont="1" applyFill="1" applyBorder="1" applyAlignment="1">
      <alignment vertical="center"/>
    </xf>
    <xf numFmtId="49" fontId="35" fillId="0" borderId="12" xfId="2" applyNumberFormat="1" applyFont="1" applyFill="1" applyBorder="1" applyAlignment="1">
      <alignment vertical="center"/>
    </xf>
    <xf numFmtId="49" fontId="35" fillId="0" borderId="12" xfId="2" applyNumberFormat="1" applyFont="1" applyFill="1" applyBorder="1" applyAlignment="1">
      <alignment vertical="center" wrapText="1"/>
    </xf>
    <xf numFmtId="0" fontId="39" fillId="0" borderId="12" xfId="2" applyFont="1" applyFill="1" applyBorder="1" applyAlignment="1">
      <alignment vertical="center"/>
    </xf>
    <xf numFmtId="0" fontId="17" fillId="0" borderId="78" xfId="2" applyFont="1" applyFill="1" applyBorder="1" applyAlignment="1">
      <alignment horizontal="right" vertical="center"/>
    </xf>
    <xf numFmtId="0" fontId="35" fillId="0" borderId="75" xfId="2" applyFont="1" applyFill="1" applyBorder="1" applyAlignment="1">
      <alignment horizontal="right" vertical="center"/>
    </xf>
    <xf numFmtId="168" fontId="35" fillId="0" borderId="75" xfId="2" applyNumberFormat="1" applyFont="1" applyFill="1" applyBorder="1" applyAlignment="1">
      <alignment vertical="center"/>
    </xf>
    <xf numFmtId="0" fontId="35" fillId="0" borderId="75" xfId="2" applyFont="1" applyFill="1" applyBorder="1" applyAlignment="1">
      <alignment horizontal="center" vertical="center"/>
    </xf>
    <xf numFmtId="4" fontId="35" fillId="0" borderId="75" xfId="2" applyNumberFormat="1" applyFont="1" applyFill="1" applyBorder="1" applyAlignment="1">
      <alignment vertical="center"/>
    </xf>
    <xf numFmtId="0" fontId="35" fillId="0" borderId="75" xfId="2" applyFont="1" applyFill="1" applyBorder="1" applyAlignment="1">
      <alignment vertical="center" wrapText="1"/>
    </xf>
    <xf numFmtId="0" fontId="37" fillId="0" borderId="75" xfId="2" applyFont="1" applyFill="1" applyBorder="1" applyAlignment="1">
      <alignment horizontal="left" vertical="center" wrapText="1"/>
    </xf>
    <xf numFmtId="0" fontId="14" fillId="0" borderId="17" xfId="2" applyFont="1" applyFill="1" applyBorder="1" applyAlignment="1">
      <alignment horizontal="right" vertical="center"/>
    </xf>
    <xf numFmtId="168" fontId="14" fillId="0" borderId="9" xfId="2" applyNumberFormat="1" applyFont="1" applyFill="1" applyBorder="1" applyAlignment="1">
      <alignment vertical="center"/>
    </xf>
    <xf numFmtId="0" fontId="14" fillId="0" borderId="17" xfId="2" applyFont="1" applyFill="1" applyBorder="1" applyAlignment="1">
      <alignment horizontal="center" vertical="center"/>
    </xf>
    <xf numFmtId="4" fontId="14" fillId="0" borderId="9" xfId="2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4" fontId="0" fillId="0" borderId="92" xfId="0" applyNumberFormat="1" applyFont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2" fontId="0" fillId="0" borderId="9" xfId="0" applyNumberFormat="1" applyFont="1" applyFill="1" applyBorder="1" applyAlignment="1">
      <alignment vertical="center"/>
    </xf>
    <xf numFmtId="0" fontId="0" fillId="0" borderId="91" xfId="0" applyFont="1" applyFill="1" applyBorder="1"/>
    <xf numFmtId="14" fontId="0" fillId="0" borderId="75" xfId="0" applyNumberFormat="1" applyFont="1" applyBorder="1" applyAlignment="1">
      <alignment vertical="center"/>
    </xf>
    <xf numFmtId="0" fontId="0" fillId="0" borderId="75" xfId="0" applyFont="1" applyBorder="1" applyAlignment="1">
      <alignment horizontal="center" vertical="center"/>
    </xf>
    <xf numFmtId="0" fontId="0" fillId="0" borderId="75" xfId="0" applyFont="1" applyFill="1" applyBorder="1" applyAlignment="1">
      <alignment vertical="center"/>
    </xf>
    <xf numFmtId="0" fontId="0" fillId="0" borderId="75" xfId="0" applyFont="1" applyFill="1" applyBorder="1" applyAlignment="1">
      <alignment horizontal="center" vertical="center"/>
    </xf>
    <xf numFmtId="2" fontId="0" fillId="0" borderId="75" xfId="0" applyNumberFormat="1" applyFont="1" applyFill="1" applyBorder="1" applyAlignment="1">
      <alignment vertical="center"/>
    </xf>
    <xf numFmtId="0" fontId="0" fillId="0" borderId="75" xfId="0" applyFont="1" applyFill="1" applyBorder="1"/>
    <xf numFmtId="4" fontId="15" fillId="0" borderId="0" xfId="0" applyNumberFormat="1" applyFont="1" applyAlignment="1">
      <alignment horizontal="right" vertical="center"/>
    </xf>
    <xf numFmtId="0" fontId="0" fillId="0" borderId="75" xfId="0" applyFill="1" applyBorder="1" applyAlignment="1">
      <alignment horizontal="center" vertical="center" wrapText="1"/>
    </xf>
    <xf numFmtId="0" fontId="0" fillId="0" borderId="75" xfId="0" applyFill="1" applyBorder="1" applyAlignment="1">
      <alignment horizontal="left" vertical="center"/>
    </xf>
    <xf numFmtId="0" fontId="0" fillId="0" borderId="75" xfId="0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0" fontId="2" fillId="0" borderId="75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75" xfId="0" applyFont="1" applyBorder="1" applyAlignment="1">
      <alignment horizontal="left"/>
    </xf>
    <xf numFmtId="0" fontId="40" fillId="0" borderId="12" xfId="2" applyFont="1" applyFill="1" applyBorder="1" applyAlignment="1">
      <alignment horizontal="right" vertical="center"/>
    </xf>
    <xf numFmtId="168" fontId="40" fillId="0" borderId="6" xfId="2" applyNumberFormat="1" applyFont="1" applyFill="1" applyBorder="1" applyAlignment="1">
      <alignment vertical="center"/>
    </xf>
    <xf numFmtId="0" fontId="40" fillId="0" borderId="12" xfId="2" applyFont="1" applyFill="1" applyBorder="1" applyAlignment="1">
      <alignment horizontal="center" vertical="center"/>
    </xf>
    <xf numFmtId="4" fontId="40" fillId="0" borderId="6" xfId="2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01" xfId="0" applyFont="1" applyBorder="1"/>
    <xf numFmtId="4" fontId="0" fillId="0" borderId="11" xfId="0" applyNumberFormat="1" applyFont="1" applyBorder="1"/>
    <xf numFmtId="0" fontId="0" fillId="0" borderId="11" xfId="0" applyFont="1" applyBorder="1"/>
    <xf numFmtId="14" fontId="0" fillId="0" borderId="20" xfId="0" applyNumberFormat="1" applyFont="1" applyBorder="1"/>
    <xf numFmtId="14" fontId="0" fillId="0" borderId="20" xfId="0" applyNumberFormat="1" applyFont="1" applyBorder="1" applyAlignment="1">
      <alignment horizontal="left"/>
    </xf>
    <xf numFmtId="4" fontId="0" fillId="0" borderId="11" xfId="0" applyNumberFormat="1" applyFont="1" applyBorder="1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14" fontId="0" fillId="0" borderId="75" xfId="0" applyNumberFormat="1" applyBorder="1"/>
    <xf numFmtId="0" fontId="0" fillId="2" borderId="9" xfId="0" applyFont="1" applyFill="1" applyBorder="1" applyAlignment="1">
      <alignment horizontal="center" vertical="center"/>
    </xf>
    <xf numFmtId="14" fontId="0" fillId="0" borderId="75" xfId="0" applyNumberFormat="1" applyFont="1" applyBorder="1"/>
    <xf numFmtId="0" fontId="0" fillId="0" borderId="75" xfId="0" applyFont="1" applyBorder="1" applyAlignment="1">
      <alignment horizontal="center"/>
    </xf>
    <xf numFmtId="0" fontId="0" fillId="0" borderId="75" xfId="0" applyFont="1" applyBorder="1"/>
    <xf numFmtId="0" fontId="0" fillId="0" borderId="75" xfId="0" applyFill="1" applyBorder="1"/>
    <xf numFmtId="4" fontId="0" fillId="0" borderId="75" xfId="0" applyNumberFormat="1" applyFont="1" applyBorder="1"/>
    <xf numFmtId="4" fontId="15" fillId="0" borderId="45" xfId="0" applyNumberFormat="1" applyFont="1" applyBorder="1"/>
    <xf numFmtId="4" fontId="28" fillId="0" borderId="3" xfId="0" applyNumberFormat="1" applyFont="1" applyBorder="1"/>
    <xf numFmtId="0" fontId="35" fillId="3" borderId="12" xfId="2" applyFont="1" applyFill="1" applyBorder="1" applyAlignment="1">
      <alignment horizontal="right" vertical="center"/>
    </xf>
    <xf numFmtId="169" fontId="35" fillId="3" borderId="6" xfId="2" applyNumberFormat="1" applyFont="1" applyFill="1" applyBorder="1" applyAlignment="1">
      <alignment horizontal="right" vertical="center"/>
    </xf>
    <xf numFmtId="0" fontId="35" fillId="3" borderId="12" xfId="2" applyFont="1" applyFill="1" applyBorder="1" applyAlignment="1">
      <alignment horizontal="center" vertical="center"/>
    </xf>
    <xf numFmtId="4" fontId="35" fillId="3" borderId="6" xfId="2" applyNumberFormat="1" applyFont="1" applyFill="1" applyBorder="1" applyAlignment="1">
      <alignment vertical="center"/>
    </xf>
    <xf numFmtId="49" fontId="35" fillId="3" borderId="12" xfId="2" applyNumberFormat="1" applyFont="1" applyFill="1" applyBorder="1" applyAlignment="1">
      <alignment vertical="center"/>
    </xf>
    <xf numFmtId="0" fontId="35" fillId="3" borderId="0" xfId="2" applyFont="1" applyFill="1" applyBorder="1" applyAlignment="1">
      <alignment horizontal="right" vertical="center"/>
    </xf>
    <xf numFmtId="168" fontId="35" fillId="3" borderId="0" xfId="2" applyNumberFormat="1" applyFont="1" applyFill="1" applyBorder="1" applyAlignment="1">
      <alignment vertical="center"/>
    </xf>
    <xf numFmtId="0" fontId="35" fillId="3" borderId="0" xfId="2" applyFont="1" applyFill="1" applyBorder="1" applyAlignment="1">
      <alignment horizontal="center" vertical="center"/>
    </xf>
    <xf numFmtId="4" fontId="35" fillId="3" borderId="0" xfId="2" applyNumberFormat="1" applyFont="1" applyFill="1" applyBorder="1" applyAlignment="1">
      <alignment vertical="center"/>
    </xf>
    <xf numFmtId="0" fontId="35" fillId="3" borderId="0" xfId="2" applyFont="1" applyFill="1" applyBorder="1" applyAlignment="1">
      <alignment vertical="center" wrapText="1"/>
    </xf>
    <xf numFmtId="0" fontId="37" fillId="3" borderId="0" xfId="2" applyFont="1" applyFill="1" applyBorder="1" applyAlignment="1">
      <alignment horizontal="left" vertical="center" wrapText="1"/>
    </xf>
    <xf numFmtId="0" fontId="0" fillId="0" borderId="112" xfId="0" applyFont="1" applyBorder="1"/>
    <xf numFmtId="0" fontId="0" fillId="0" borderId="113" xfId="0" applyFont="1" applyBorder="1" applyAlignment="1">
      <alignment horizontal="center"/>
    </xf>
    <xf numFmtId="0" fontId="0" fillId="0" borderId="114" xfId="0" applyFont="1" applyBorder="1"/>
    <xf numFmtId="0" fontId="0" fillId="0" borderId="115" xfId="0" applyFont="1" applyBorder="1"/>
    <xf numFmtId="4" fontId="0" fillId="0" borderId="42" xfId="0" applyNumberFormat="1" applyFont="1" applyBorder="1"/>
    <xf numFmtId="0" fontId="0" fillId="0" borderId="113" xfId="0" applyFont="1" applyBorder="1"/>
    <xf numFmtId="0" fontId="0" fillId="0" borderId="116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1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left"/>
    </xf>
    <xf numFmtId="4" fontId="2" fillId="0" borderId="22" xfId="0" applyNumberFormat="1" applyFont="1" applyBorder="1" applyAlignment="1">
      <alignment horizontal="right"/>
    </xf>
    <xf numFmtId="0" fontId="2" fillId="0" borderId="75" xfId="0" applyFont="1" applyBorder="1" applyAlignment="1"/>
    <xf numFmtId="4" fontId="2" fillId="0" borderId="4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" fontId="0" fillId="0" borderId="0" xfId="0" applyNumberFormat="1" applyFont="1" applyBorder="1" applyAlignment="1">
      <alignment vertical="center"/>
    </xf>
    <xf numFmtId="0" fontId="0" fillId="0" borderId="9" xfId="0" applyFill="1" applyBorder="1" applyAlignment="1">
      <alignment vertical="center"/>
    </xf>
    <xf numFmtId="4" fontId="0" fillId="0" borderId="9" xfId="0" applyNumberFormat="1" applyFont="1" applyBorder="1" applyAlignment="1">
      <alignment vertical="center"/>
    </xf>
    <xf numFmtId="0" fontId="0" fillId="0" borderId="75" xfId="0" applyFill="1" applyBorder="1" applyAlignment="1">
      <alignment vertical="center"/>
    </xf>
    <xf numFmtId="4" fontId="0" fillId="0" borderId="75" xfId="0" applyNumberFormat="1" applyFont="1" applyBorder="1" applyAlignment="1">
      <alignment vertical="center"/>
    </xf>
    <xf numFmtId="4" fontId="0" fillId="0" borderId="108" xfId="0" applyNumberFormat="1" applyBorder="1" applyAlignment="1">
      <alignment vertical="center"/>
    </xf>
    <xf numFmtId="4" fontId="15" fillId="0" borderId="108" xfId="0" applyNumberFormat="1" applyFont="1" applyBorder="1" applyAlignment="1">
      <alignment vertical="center"/>
    </xf>
    <xf numFmtId="167" fontId="0" fillId="0" borderId="75" xfId="0" applyNumberFormat="1" applyFont="1" applyBorder="1" applyAlignment="1">
      <alignment horizontal="center" vertical="center"/>
    </xf>
    <xf numFmtId="4" fontId="0" fillId="0" borderId="75" xfId="0" applyNumberFormat="1" applyFont="1" applyBorder="1" applyAlignment="1">
      <alignment horizontal="center" vertical="center"/>
    </xf>
    <xf numFmtId="0" fontId="15" fillId="0" borderId="117" xfId="0" applyFont="1" applyBorder="1" applyAlignment="1">
      <alignment horizontal="center" vertical="center" wrapText="1"/>
    </xf>
    <xf numFmtId="0" fontId="0" fillId="0" borderId="78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0" fillId="0" borderId="61" xfId="0" applyBorder="1"/>
    <xf numFmtId="0" fontId="15" fillId="0" borderId="118" xfId="0" applyFont="1" applyBorder="1" applyAlignment="1">
      <alignment horizontal="center" wrapText="1"/>
    </xf>
    <xf numFmtId="168" fontId="17" fillId="4" borderId="10" xfId="2" applyNumberFormat="1" applyFont="1" applyFill="1" applyBorder="1" applyAlignment="1">
      <alignment vertical="center"/>
    </xf>
    <xf numFmtId="0" fontId="17" fillId="4" borderId="10" xfId="2" applyFont="1" applyFill="1" applyBorder="1" applyAlignment="1">
      <alignment horizontal="center" vertical="center"/>
    </xf>
    <xf numFmtId="4" fontId="17" fillId="4" borderId="10" xfId="2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4" fontId="0" fillId="4" borderId="75" xfId="0" applyNumberFormat="1" applyFont="1" applyFill="1" applyBorder="1"/>
    <xf numFmtId="49" fontId="17" fillId="4" borderId="22" xfId="2" applyNumberFormat="1" applyFont="1" applyFill="1" applyBorder="1" applyAlignment="1">
      <alignment horizontal="right" vertical="center"/>
    </xf>
    <xf numFmtId="168" fontId="17" fillId="4" borderId="6" xfId="2" applyNumberFormat="1" applyFont="1" applyFill="1" applyBorder="1" applyAlignment="1">
      <alignment vertical="center"/>
    </xf>
    <xf numFmtId="0" fontId="17" fillId="4" borderId="6" xfId="2" applyFont="1" applyFill="1" applyBorder="1" applyAlignment="1">
      <alignment horizontal="center" vertical="center"/>
    </xf>
    <xf numFmtId="4" fontId="21" fillId="4" borderId="6" xfId="2" applyNumberFormat="1" applyFont="1" applyFill="1" applyBorder="1" applyAlignment="1">
      <alignment vertical="center"/>
    </xf>
    <xf numFmtId="0" fontId="17" fillId="4" borderId="0" xfId="2" applyFont="1" applyFill="1" applyBorder="1" applyAlignment="1">
      <alignment horizontal="right" vertical="center"/>
    </xf>
    <xf numFmtId="168" fontId="17" fillId="4" borderId="0" xfId="2" applyNumberFormat="1" applyFont="1" applyFill="1" applyBorder="1" applyAlignment="1">
      <alignment vertical="center"/>
    </xf>
    <xf numFmtId="0" fontId="17" fillId="4" borderId="0" xfId="2" applyFont="1" applyFill="1" applyBorder="1" applyAlignment="1">
      <alignment horizontal="center" vertical="center"/>
    </xf>
    <xf numFmtId="4" fontId="17" fillId="4" borderId="0" xfId="2" applyNumberFormat="1" applyFont="1" applyFill="1" applyBorder="1" applyAlignment="1">
      <alignment vertical="center"/>
    </xf>
    <xf numFmtId="4" fontId="15" fillId="0" borderId="118" xfId="0" applyNumberFormat="1" applyFont="1" applyBorder="1"/>
    <xf numFmtId="4" fontId="0" fillId="0" borderId="0" xfId="0" applyNumberFormat="1" applyFill="1" applyBorder="1"/>
    <xf numFmtId="49" fontId="0" fillId="0" borderId="0" xfId="0" applyNumberFormat="1"/>
    <xf numFmtId="0" fontId="0" fillId="0" borderId="0" xfId="0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14" fontId="0" fillId="0" borderId="92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9" xfId="0" applyFont="1" applyFill="1" applyBorder="1" applyAlignment="1">
      <alignment vertical="center" wrapText="1"/>
    </xf>
    <xf numFmtId="0" fontId="0" fillId="0" borderId="91" xfId="0" applyFont="1" applyBorder="1" applyAlignment="1">
      <alignment vertical="center" wrapText="1"/>
    </xf>
    <xf numFmtId="14" fontId="0" fillId="0" borderId="75" xfId="0" applyNumberFormat="1" applyFont="1" applyBorder="1" applyAlignment="1">
      <alignment horizontal="center" vertical="center"/>
    </xf>
    <xf numFmtId="0" fontId="0" fillId="0" borderId="75" xfId="0" applyFont="1" applyBorder="1" applyAlignment="1">
      <alignment vertical="center"/>
    </xf>
    <xf numFmtId="0" fontId="0" fillId="0" borderId="75" xfId="0" applyFont="1" applyFill="1" applyBorder="1" applyAlignment="1">
      <alignment vertical="center" wrapText="1"/>
    </xf>
    <xf numFmtId="0" fontId="0" fillId="0" borderId="75" xfId="0" applyFont="1" applyBorder="1" applyAlignment="1">
      <alignment vertical="center" wrapText="1"/>
    </xf>
    <xf numFmtId="0" fontId="0" fillId="0" borderId="75" xfId="0" applyBorder="1" applyAlignment="1">
      <alignment wrapText="1"/>
    </xf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35" fillId="4" borderId="0" xfId="2" applyFont="1" applyFill="1" applyBorder="1" applyAlignment="1">
      <alignment horizontal="right" vertical="center"/>
    </xf>
    <xf numFmtId="0" fontId="17" fillId="0" borderId="16" xfId="2" applyFont="1" applyFill="1" applyBorder="1" applyAlignment="1">
      <alignment horizontal="right" vertical="center"/>
    </xf>
    <xf numFmtId="0" fontId="17" fillId="0" borderId="10" xfId="2" applyFont="1" applyFill="1" applyBorder="1" applyAlignment="1">
      <alignment horizontal="right" vertical="center"/>
    </xf>
    <xf numFmtId="0" fontId="17" fillId="0" borderId="75" xfId="2" applyFont="1" applyFill="1" applyBorder="1" applyAlignment="1">
      <alignment horizontal="right" vertical="center"/>
    </xf>
    <xf numFmtId="168" fontId="42" fillId="4" borderId="75" xfId="2" applyNumberFormat="1" applyFont="1" applyFill="1" applyBorder="1" applyAlignment="1">
      <alignment vertical="center"/>
    </xf>
    <xf numFmtId="0" fontId="42" fillId="4" borderId="75" xfId="2" applyFont="1" applyFill="1" applyBorder="1" applyAlignment="1">
      <alignment horizontal="center" vertical="center"/>
    </xf>
    <xf numFmtId="4" fontId="42" fillId="4" borderId="75" xfId="2" applyNumberFormat="1" applyFont="1" applyFill="1" applyBorder="1" applyAlignment="1">
      <alignment vertical="center"/>
    </xf>
    <xf numFmtId="0" fontId="42" fillId="4" borderId="75" xfId="2" applyFont="1" applyFill="1" applyBorder="1" applyAlignment="1">
      <alignment vertical="center" wrapText="1"/>
    </xf>
    <xf numFmtId="0" fontId="42" fillId="4" borderId="75" xfId="2" applyFont="1" applyFill="1" applyBorder="1" applyAlignment="1">
      <alignment horizontal="left" vertical="center" wrapText="1"/>
    </xf>
    <xf numFmtId="4" fontId="2" fillId="0" borderId="75" xfId="0" applyNumberFormat="1" applyFont="1" applyBorder="1" applyAlignment="1">
      <alignment horizontal="center"/>
    </xf>
    <xf numFmtId="3" fontId="2" fillId="0" borderId="75" xfId="0" applyNumberFormat="1" applyFont="1" applyBorder="1" applyAlignment="1">
      <alignment horizontal="center"/>
    </xf>
    <xf numFmtId="0" fontId="43" fillId="0" borderId="0" xfId="0" applyFont="1"/>
    <xf numFmtId="4" fontId="1" fillId="0" borderId="9" xfId="1" applyNumberFormat="1" applyBorder="1" applyAlignment="1"/>
    <xf numFmtId="4" fontId="1" fillId="0" borderId="75" xfId="1" applyNumberFormat="1" applyBorder="1" applyAlignment="1"/>
    <xf numFmtId="0" fontId="2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45" xfId="0" applyFont="1" applyBorder="1" applyAlignment="1">
      <alignment horizontal="center"/>
    </xf>
    <xf numFmtId="0" fontId="17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 wrapText="1"/>
    </xf>
    <xf numFmtId="0" fontId="0" fillId="0" borderId="110" xfId="0" applyFont="1" applyBorder="1" applyAlignment="1">
      <alignment horizontal="center"/>
    </xf>
    <xf numFmtId="0" fontId="0" fillId="0" borderId="57" xfId="0" applyFont="1" applyFill="1" applyBorder="1" applyAlignment="1">
      <alignment horizontal="left"/>
    </xf>
    <xf numFmtId="0" fontId="0" fillId="0" borderId="59" xfId="0" applyFont="1" applyFill="1" applyBorder="1" applyAlignment="1">
      <alignment horizontal="left"/>
    </xf>
    <xf numFmtId="0" fontId="0" fillId="0" borderId="78" xfId="0" applyFont="1" applyFill="1" applyBorder="1" applyAlignment="1">
      <alignment horizontal="left"/>
    </xf>
    <xf numFmtId="0" fontId="0" fillId="0" borderId="96" xfId="0" applyFont="1" applyFill="1" applyBorder="1" applyAlignment="1">
      <alignment horizontal="left"/>
    </xf>
    <xf numFmtId="0" fontId="0" fillId="0" borderId="11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22" xfId="0" applyFont="1" applyBorder="1" applyAlignment="1">
      <alignment horizontal="center"/>
    </xf>
  </cellXfs>
  <cellStyles count="3">
    <cellStyle name="Čárka" xfId="1" builtinId="3"/>
    <cellStyle name="Excel Built-in Normal" xfId="2" xr:uid="{00000000-0005-0000-0000-000001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4:I42"/>
  <sheetViews>
    <sheetView topLeftCell="A2" workbookViewId="0">
      <selection activeCell="E21" sqref="E21"/>
    </sheetView>
  </sheetViews>
  <sheetFormatPr defaultRowHeight="12.75" x14ac:dyDescent="0.2"/>
  <sheetData>
    <row r="4" spans="1:9" ht="61.5" customHeight="1" x14ac:dyDescent="0.2">
      <c r="A4" s="850" t="s">
        <v>0</v>
      </c>
      <c r="B4" s="850"/>
      <c r="C4" s="850"/>
      <c r="D4" s="850"/>
      <c r="E4" s="850"/>
      <c r="F4" s="850"/>
      <c r="G4" s="850"/>
      <c r="H4" s="850"/>
      <c r="I4" s="850"/>
    </row>
    <row r="5" spans="1:9" ht="20.25" x14ac:dyDescent="0.3">
      <c r="C5" s="2"/>
    </row>
    <row r="10" spans="1:9" ht="18" x14ac:dyDescent="0.25">
      <c r="B10" s="8" t="s">
        <v>1</v>
      </c>
    </row>
    <row r="11" spans="1:9" ht="18" x14ac:dyDescent="0.25">
      <c r="B11" s="8"/>
    </row>
    <row r="12" spans="1:9" ht="18" x14ac:dyDescent="0.25">
      <c r="B12" s="8" t="s">
        <v>2</v>
      </c>
    </row>
    <row r="13" spans="1:9" ht="18" x14ac:dyDescent="0.25">
      <c r="B13" s="8"/>
    </row>
    <row r="14" spans="1:9" ht="18" x14ac:dyDescent="0.25">
      <c r="B14" s="8" t="s">
        <v>3</v>
      </c>
    </row>
    <row r="15" spans="1:9" ht="18" x14ac:dyDescent="0.25">
      <c r="B15" s="8"/>
    </row>
    <row r="16" spans="1:9" ht="18" x14ac:dyDescent="0.25">
      <c r="B16" s="8" t="s">
        <v>4</v>
      </c>
    </row>
    <row r="40" spans="5:8" ht="15" x14ac:dyDescent="0.2">
      <c r="E40" s="1"/>
      <c r="F40" s="1"/>
      <c r="G40" s="1"/>
    </row>
    <row r="41" spans="5:8" ht="15" x14ac:dyDescent="0.2">
      <c r="F41" s="851" t="s">
        <v>5</v>
      </c>
      <c r="G41" s="851"/>
      <c r="H41" s="851"/>
    </row>
    <row r="42" spans="5:8" ht="15" x14ac:dyDescent="0.2">
      <c r="F42" s="851" t="s">
        <v>1389</v>
      </c>
      <c r="G42" s="851"/>
      <c r="H42" s="851"/>
    </row>
  </sheetData>
  <mergeCells count="3">
    <mergeCell ref="A4:I4"/>
    <mergeCell ref="F41:H41"/>
    <mergeCell ref="F42:H42"/>
  </mergeCells>
  <pageMargins left="0.7" right="0.7" top="0.78740157499999996" bottom="0.78740157499999996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40"/>
  <sheetViews>
    <sheetView topLeftCell="A12" zoomScaleNormal="100" workbookViewId="0">
      <selection activeCell="K25" sqref="K25"/>
    </sheetView>
  </sheetViews>
  <sheetFormatPr defaultRowHeight="12.75" x14ac:dyDescent="0.2"/>
  <cols>
    <col min="1" max="1" width="2" style="13" customWidth="1"/>
    <col min="2" max="3" width="9.85546875" style="13" customWidth="1"/>
    <col min="4" max="4" width="6.7109375" style="13" customWidth="1"/>
    <col min="5" max="5" width="18.42578125" style="13" customWidth="1"/>
    <col min="6" max="6" width="27.7109375" style="13" customWidth="1"/>
    <col min="7" max="7" width="7.85546875" style="450" customWidth="1"/>
    <col min="8" max="8" width="12.7109375" style="14" customWidth="1"/>
    <col min="9" max="10" width="10.7109375" style="13" customWidth="1"/>
    <col min="11" max="11" width="14.28515625" style="13" customWidth="1"/>
    <col min="12" max="16384" width="9.140625" style="13"/>
  </cols>
  <sheetData>
    <row r="2" spans="2:11" ht="18.75" x14ac:dyDescent="0.3">
      <c r="B2" s="15" t="s">
        <v>106</v>
      </c>
      <c r="C2" s="15"/>
      <c r="D2" s="8"/>
      <c r="E2" s="1" t="s">
        <v>285</v>
      </c>
    </row>
    <row r="4" spans="2:11" x14ac:dyDescent="0.2">
      <c r="B4" s="16" t="s">
        <v>108</v>
      </c>
      <c r="C4" s="16" t="s">
        <v>109</v>
      </c>
      <c r="D4" s="16" t="s">
        <v>110</v>
      </c>
      <c r="E4" s="16" t="s">
        <v>111</v>
      </c>
      <c r="F4" s="16" t="s">
        <v>112</v>
      </c>
      <c r="G4" s="448" t="s">
        <v>113</v>
      </c>
      <c r="H4" s="17" t="s">
        <v>114</v>
      </c>
      <c r="I4" s="16" t="s">
        <v>115</v>
      </c>
      <c r="J4" s="16"/>
      <c r="K4" s="16" t="s">
        <v>116</v>
      </c>
    </row>
    <row r="5" spans="2:11" x14ac:dyDescent="0.2">
      <c r="B5" s="236" t="s">
        <v>117</v>
      </c>
      <c r="C5" s="236" t="s">
        <v>118</v>
      </c>
      <c r="D5" s="236" t="s">
        <v>119</v>
      </c>
      <c r="E5" s="236" t="s">
        <v>120</v>
      </c>
      <c r="F5" s="236"/>
      <c r="G5" s="518" t="s">
        <v>121</v>
      </c>
      <c r="H5" s="237" t="s">
        <v>122</v>
      </c>
      <c r="I5" s="236" t="s">
        <v>123</v>
      </c>
      <c r="J5" s="236" t="s">
        <v>124</v>
      </c>
      <c r="K5" s="236"/>
    </row>
    <row r="6" spans="2:11" x14ac:dyDescent="0.2">
      <c r="B6" s="46"/>
      <c r="C6" s="46"/>
      <c r="D6" s="46"/>
      <c r="E6" s="52" t="s">
        <v>510</v>
      </c>
      <c r="F6" s="46" t="s">
        <v>511</v>
      </c>
      <c r="G6" s="517">
        <v>2</v>
      </c>
      <c r="H6" s="47">
        <v>500</v>
      </c>
      <c r="I6" s="46"/>
      <c r="J6" s="227"/>
      <c r="K6" s="46"/>
    </row>
    <row r="7" spans="2:11" x14ac:dyDescent="0.2">
      <c r="B7" s="23"/>
      <c r="C7" s="23"/>
      <c r="D7" s="23"/>
      <c r="E7" s="25" t="s">
        <v>456</v>
      </c>
      <c r="F7" s="25" t="s">
        <v>290</v>
      </c>
      <c r="G7" s="247">
        <v>1</v>
      </c>
      <c r="H7" s="24">
        <v>350</v>
      </c>
      <c r="I7" s="23"/>
      <c r="J7" s="23"/>
      <c r="K7" s="23"/>
    </row>
    <row r="8" spans="2:11" x14ac:dyDescent="0.2">
      <c r="B8" s="23"/>
      <c r="C8" s="23"/>
      <c r="D8" s="23"/>
      <c r="E8" s="25" t="s">
        <v>512</v>
      </c>
      <c r="F8" s="25" t="s">
        <v>513</v>
      </c>
      <c r="G8" s="247">
        <v>1</v>
      </c>
      <c r="H8" s="24">
        <v>280</v>
      </c>
      <c r="I8" s="23"/>
      <c r="J8" s="23"/>
      <c r="K8" s="23"/>
    </row>
    <row r="9" spans="2:11" x14ac:dyDescent="0.2">
      <c r="B9" s="23"/>
      <c r="C9" s="23"/>
      <c r="D9" s="23"/>
      <c r="E9" s="25" t="s">
        <v>512</v>
      </c>
      <c r="F9" s="25" t="s">
        <v>514</v>
      </c>
      <c r="G9" s="247">
        <v>1</v>
      </c>
      <c r="H9" s="24">
        <v>335</v>
      </c>
      <c r="I9" s="23"/>
      <c r="J9" s="23"/>
      <c r="K9" s="23"/>
    </row>
    <row r="10" spans="2:11" x14ac:dyDescent="0.2">
      <c r="B10" s="23"/>
      <c r="C10" s="23"/>
      <c r="D10" s="23"/>
      <c r="E10" s="25" t="s">
        <v>515</v>
      </c>
      <c r="F10" s="25" t="s">
        <v>516</v>
      </c>
      <c r="G10" s="247">
        <v>1</v>
      </c>
      <c r="H10" s="24">
        <v>428</v>
      </c>
      <c r="I10" s="23"/>
      <c r="J10" s="23"/>
      <c r="K10" s="23"/>
    </row>
    <row r="11" spans="2:11" x14ac:dyDescent="0.2">
      <c r="B11" s="23"/>
      <c r="C11" s="23"/>
      <c r="D11" s="23"/>
      <c r="E11" s="25" t="s">
        <v>449</v>
      </c>
      <c r="F11" s="25" t="s">
        <v>517</v>
      </c>
      <c r="G11" s="247">
        <v>1</v>
      </c>
      <c r="H11" s="24">
        <v>750</v>
      </c>
      <c r="I11" s="23"/>
      <c r="J11" s="23"/>
      <c r="K11" s="23"/>
    </row>
    <row r="12" spans="2:11" x14ac:dyDescent="0.2">
      <c r="B12" s="23"/>
      <c r="C12" s="23"/>
      <c r="D12" s="23"/>
      <c r="E12" s="25" t="s">
        <v>515</v>
      </c>
      <c r="F12" s="25" t="s">
        <v>518</v>
      </c>
      <c r="G12" s="247">
        <v>1</v>
      </c>
      <c r="H12" s="24">
        <v>128</v>
      </c>
      <c r="I12" s="23"/>
      <c r="J12" s="23"/>
      <c r="K12" s="23"/>
    </row>
    <row r="13" spans="2:11" x14ac:dyDescent="0.2">
      <c r="B13" s="23"/>
      <c r="C13" s="23"/>
      <c r="D13" s="23"/>
      <c r="E13" s="25" t="s">
        <v>512</v>
      </c>
      <c r="F13" s="25" t="s">
        <v>448</v>
      </c>
      <c r="G13" s="247">
        <v>1</v>
      </c>
      <c r="H13" s="24">
        <v>250</v>
      </c>
      <c r="I13" s="23"/>
      <c r="J13" s="23"/>
      <c r="K13" s="23"/>
    </row>
    <row r="14" spans="2:11" x14ac:dyDescent="0.2">
      <c r="B14" s="23"/>
      <c r="C14" s="23"/>
      <c r="D14" s="23"/>
      <c r="E14" s="25" t="s">
        <v>519</v>
      </c>
      <c r="F14" s="25" t="s">
        <v>520</v>
      </c>
      <c r="G14" s="247">
        <v>3</v>
      </c>
      <c r="H14" s="24">
        <v>300</v>
      </c>
      <c r="I14" s="23"/>
      <c r="J14" s="23"/>
      <c r="K14" s="23"/>
    </row>
    <row r="15" spans="2:11" x14ac:dyDescent="0.2">
      <c r="B15" s="23" t="s">
        <v>521</v>
      </c>
      <c r="C15" s="23"/>
      <c r="D15" s="23"/>
      <c r="E15" s="25" t="s">
        <v>522</v>
      </c>
      <c r="F15" s="25" t="s">
        <v>523</v>
      </c>
      <c r="G15" s="247">
        <v>1</v>
      </c>
      <c r="H15" s="24">
        <v>990</v>
      </c>
      <c r="I15" s="23"/>
      <c r="J15" s="23"/>
      <c r="K15" s="23"/>
    </row>
    <row r="16" spans="2:11" x14ac:dyDescent="0.2">
      <c r="B16" s="23" t="s">
        <v>353</v>
      </c>
      <c r="C16" s="23">
        <v>25</v>
      </c>
      <c r="D16" s="23"/>
      <c r="E16" s="25" t="s">
        <v>524</v>
      </c>
      <c r="F16" s="25" t="s">
        <v>525</v>
      </c>
      <c r="G16" s="247">
        <v>1</v>
      </c>
      <c r="H16" s="24">
        <v>1699</v>
      </c>
      <c r="I16" s="23"/>
      <c r="J16" s="23"/>
      <c r="K16" s="23"/>
    </row>
    <row r="17" spans="2:11" ht="25.5" x14ac:dyDescent="0.2">
      <c r="B17" s="33">
        <v>41127</v>
      </c>
      <c r="C17" s="34"/>
      <c r="D17" s="23"/>
      <c r="E17" s="25" t="s">
        <v>381</v>
      </c>
      <c r="F17" s="447" t="s">
        <v>526</v>
      </c>
      <c r="G17" s="247">
        <v>1</v>
      </c>
      <c r="H17" s="24">
        <v>28254</v>
      </c>
      <c r="I17" s="23"/>
      <c r="J17" s="23"/>
      <c r="K17" s="23"/>
    </row>
    <row r="18" spans="2:11" ht="25.5" x14ac:dyDescent="0.2">
      <c r="B18" s="33">
        <v>41127</v>
      </c>
      <c r="C18" s="34"/>
      <c r="D18" s="23"/>
      <c r="E18" s="25" t="s">
        <v>381</v>
      </c>
      <c r="F18" s="447" t="s">
        <v>527</v>
      </c>
      <c r="G18" s="247">
        <v>1</v>
      </c>
      <c r="H18" s="24">
        <v>14127</v>
      </c>
      <c r="I18" s="23"/>
      <c r="J18" s="23"/>
      <c r="K18" s="23"/>
    </row>
    <row r="19" spans="2:11" ht="25.5" x14ac:dyDescent="0.2">
      <c r="B19" s="33">
        <v>41127</v>
      </c>
      <c r="C19" s="23"/>
      <c r="D19" s="23"/>
      <c r="E19" s="25" t="s">
        <v>381</v>
      </c>
      <c r="F19" s="447" t="s">
        <v>528</v>
      </c>
      <c r="G19" s="247">
        <v>1</v>
      </c>
      <c r="H19" s="24">
        <v>9418</v>
      </c>
      <c r="I19" s="23"/>
      <c r="J19" s="23"/>
      <c r="K19" s="23"/>
    </row>
    <row r="20" spans="2:11" x14ac:dyDescent="0.2">
      <c r="B20" s="56" t="s">
        <v>529</v>
      </c>
      <c r="C20" s="34">
        <v>6</v>
      </c>
      <c r="D20" s="23"/>
      <c r="E20" s="25" t="s">
        <v>363</v>
      </c>
      <c r="F20" s="447" t="s">
        <v>530</v>
      </c>
      <c r="G20" s="247">
        <v>1</v>
      </c>
      <c r="H20" s="24">
        <v>5400</v>
      </c>
      <c r="I20" s="23"/>
      <c r="J20" s="23"/>
      <c r="K20" s="194" t="s">
        <v>531</v>
      </c>
    </row>
    <row r="21" spans="2:11" x14ac:dyDescent="0.2">
      <c r="B21" s="33">
        <v>41127</v>
      </c>
      <c r="C21" s="23"/>
      <c r="D21" s="23"/>
      <c r="E21" s="25" t="s">
        <v>381</v>
      </c>
      <c r="F21" s="84" t="s">
        <v>532</v>
      </c>
      <c r="G21" s="247">
        <v>1</v>
      </c>
      <c r="H21" s="24">
        <v>6001</v>
      </c>
      <c r="I21" s="23"/>
      <c r="J21" s="23"/>
      <c r="K21" s="23"/>
    </row>
    <row r="22" spans="2:11" ht="25.5" x14ac:dyDescent="0.2">
      <c r="B22" s="75" t="s">
        <v>397</v>
      </c>
      <c r="C22" s="39" t="s">
        <v>398</v>
      </c>
      <c r="D22" s="23"/>
      <c r="E22" s="25" t="s">
        <v>381</v>
      </c>
      <c r="F22" s="447" t="s">
        <v>533</v>
      </c>
      <c r="G22" s="247">
        <v>1</v>
      </c>
      <c r="H22" s="24">
        <v>1500</v>
      </c>
      <c r="I22" s="23"/>
      <c r="J22" s="25"/>
      <c r="K22" s="25" t="s">
        <v>534</v>
      </c>
    </row>
    <row r="23" spans="2:11" x14ac:dyDescent="0.2">
      <c r="B23" s="75" t="s">
        <v>535</v>
      </c>
      <c r="C23" s="39" t="s">
        <v>536</v>
      </c>
      <c r="D23" s="23"/>
      <c r="E23" s="25" t="s">
        <v>537</v>
      </c>
      <c r="F23" s="447" t="s">
        <v>538</v>
      </c>
      <c r="G23" s="247">
        <v>1</v>
      </c>
      <c r="H23" s="24">
        <v>500</v>
      </c>
      <c r="I23" s="23"/>
      <c r="J23" s="25"/>
      <c r="K23" s="25" t="s">
        <v>539</v>
      </c>
    </row>
    <row r="24" spans="2:11" ht="25.5" x14ac:dyDescent="0.2">
      <c r="B24" s="33"/>
      <c r="C24" s="23"/>
      <c r="D24" s="23"/>
      <c r="E24" s="25" t="s">
        <v>381</v>
      </c>
      <c r="F24" s="447" t="s">
        <v>540</v>
      </c>
      <c r="G24" s="247">
        <v>1</v>
      </c>
      <c r="H24" s="24"/>
      <c r="I24" s="23"/>
      <c r="J24" s="23"/>
      <c r="K24" s="23"/>
    </row>
    <row r="25" spans="2:11" x14ac:dyDescent="0.2">
      <c r="B25" s="56">
        <v>2018</v>
      </c>
      <c r="C25" s="23"/>
      <c r="D25" s="23"/>
      <c r="E25" s="25"/>
      <c r="F25" s="25" t="s">
        <v>1266</v>
      </c>
      <c r="G25" s="247">
        <v>3</v>
      </c>
      <c r="H25" s="24" t="s">
        <v>1267</v>
      </c>
      <c r="I25" s="23"/>
      <c r="J25" s="23"/>
      <c r="K25" s="23" t="s">
        <v>534</v>
      </c>
    </row>
    <row r="26" spans="2:11" x14ac:dyDescent="0.2">
      <c r="B26" s="33"/>
      <c r="C26" s="23"/>
      <c r="D26" s="23"/>
      <c r="E26" s="25"/>
      <c r="F26" s="25"/>
      <c r="G26" s="247"/>
      <c r="H26" s="24"/>
      <c r="I26" s="23"/>
      <c r="J26" s="23"/>
      <c r="K26" s="23"/>
    </row>
    <row r="27" spans="2:11" x14ac:dyDescent="0.2">
      <c r="B27" s="75"/>
      <c r="C27" s="39"/>
      <c r="D27" s="23"/>
      <c r="E27" s="25"/>
      <c r="F27" s="25"/>
      <c r="G27" s="247"/>
      <c r="H27" s="24"/>
      <c r="I27" s="23"/>
      <c r="J27" s="25"/>
      <c r="K27" s="25"/>
    </row>
    <row r="28" spans="2:11" x14ac:dyDescent="0.2">
      <c r="B28" s="75"/>
      <c r="C28" s="39"/>
      <c r="D28" s="23"/>
      <c r="E28" s="25"/>
      <c r="F28" s="25"/>
      <c r="G28" s="247"/>
      <c r="H28" s="24"/>
      <c r="I28" s="23"/>
      <c r="J28" s="25"/>
      <c r="K28" s="25"/>
    </row>
    <row r="29" spans="2:11" x14ac:dyDescent="0.2">
      <c r="B29" s="33"/>
      <c r="C29" s="23"/>
      <c r="D29" s="23"/>
      <c r="E29" s="25"/>
      <c r="F29" s="25"/>
      <c r="G29" s="247"/>
      <c r="H29" s="24"/>
      <c r="I29" s="23"/>
      <c r="J29" s="23"/>
      <c r="K29" s="23"/>
    </row>
    <row r="30" spans="2:11" x14ac:dyDescent="0.2">
      <c r="B30" s="75"/>
      <c r="C30" s="39"/>
      <c r="D30" s="23"/>
      <c r="E30" s="25"/>
      <c r="F30" s="25"/>
      <c r="G30" s="247"/>
      <c r="H30" s="24"/>
      <c r="I30" s="23"/>
      <c r="J30" s="25"/>
      <c r="K30" s="25"/>
    </row>
    <row r="31" spans="2:11" x14ac:dyDescent="0.2">
      <c r="B31" s="217"/>
      <c r="C31" s="189"/>
      <c r="D31" s="189"/>
      <c r="E31" s="190"/>
      <c r="F31" s="190"/>
      <c r="G31" s="451"/>
      <c r="H31" s="192"/>
      <c r="I31" s="189"/>
      <c r="J31" s="189"/>
      <c r="K31" s="189"/>
    </row>
    <row r="32" spans="2:11" x14ac:dyDescent="0.2">
      <c r="B32" s="199"/>
      <c r="C32" s="200"/>
      <c r="D32" s="30"/>
      <c r="E32" s="31"/>
      <c r="F32" s="31"/>
      <c r="G32" s="449"/>
      <c r="H32" s="32"/>
      <c r="I32" s="30"/>
      <c r="J32" s="31"/>
      <c r="K32" s="31"/>
    </row>
    <row r="33" spans="2:11" x14ac:dyDescent="0.2">
      <c r="B33" s="199"/>
      <c r="C33" s="200"/>
      <c r="D33" s="30"/>
      <c r="E33" s="31"/>
      <c r="F33" s="31"/>
      <c r="G33" s="449"/>
      <c r="H33" s="32"/>
      <c r="I33" s="30"/>
      <c r="J33" s="31"/>
      <c r="K33" s="31"/>
    </row>
    <row r="34" spans="2:11" ht="15" x14ac:dyDescent="0.2">
      <c r="B34" s="1" t="s">
        <v>273</v>
      </c>
      <c r="C34" s="1"/>
      <c r="D34" s="1" t="s">
        <v>274</v>
      </c>
      <c r="F34" s="11" t="s">
        <v>275</v>
      </c>
      <c r="G34" s="452" t="s">
        <v>276</v>
      </c>
      <c r="H34" s="1"/>
      <c r="J34" s="1"/>
    </row>
    <row r="35" spans="2:11" ht="15" x14ac:dyDescent="0.2">
      <c r="G35" s="452"/>
      <c r="H35" s="1"/>
      <c r="I35"/>
    </row>
    <row r="36" spans="2:11" ht="15" x14ac:dyDescent="0.2">
      <c r="G36" s="452"/>
      <c r="H36" s="1"/>
      <c r="I36" s="1"/>
    </row>
    <row r="37" spans="2:11" ht="15" x14ac:dyDescent="0.2">
      <c r="F37" s="1"/>
      <c r="G37" s="452"/>
      <c r="H37" s="1"/>
      <c r="I37" s="1"/>
    </row>
    <row r="38" spans="2:11" ht="15" x14ac:dyDescent="0.2">
      <c r="F38"/>
      <c r="G38" s="452"/>
      <c r="H38" s="1"/>
      <c r="I38" s="1"/>
    </row>
    <row r="39" spans="2:11" ht="15" x14ac:dyDescent="0.2">
      <c r="F39"/>
      <c r="G39" s="452"/>
      <c r="H39" s="1"/>
      <c r="I39" s="1"/>
    </row>
    <row r="40" spans="2:11" ht="15" x14ac:dyDescent="0.2">
      <c r="F40"/>
      <c r="G40" s="452"/>
      <c r="H40" s="1"/>
      <c r="I40" s="1"/>
    </row>
  </sheetData>
  <pageMargins left="0.95972222222222225" right="0.52013888888888893" top="0.67986111111111114" bottom="0.62013888888888891" header="0.51180555555555562" footer="0.51180555555555562"/>
  <pageSetup paperSize="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79"/>
  <sheetViews>
    <sheetView topLeftCell="A46" zoomScaleNormal="100" workbookViewId="0">
      <selection activeCell="K58" sqref="K58:K60"/>
    </sheetView>
  </sheetViews>
  <sheetFormatPr defaultRowHeight="12.75" x14ac:dyDescent="0.2"/>
  <cols>
    <col min="1" max="1" width="2" style="13" customWidth="1"/>
    <col min="2" max="3" width="9.85546875" style="13" customWidth="1"/>
    <col min="4" max="4" width="6.28515625" style="13" customWidth="1"/>
    <col min="5" max="5" width="19.140625" style="13" customWidth="1"/>
    <col min="6" max="6" width="31.42578125" style="13" bestFit="1" customWidth="1"/>
    <col min="7" max="7" width="7.5703125" style="13" customWidth="1"/>
    <col min="8" max="8" width="12.7109375" style="14" customWidth="1"/>
    <col min="9" max="9" width="8.85546875" style="13" bestFit="1" customWidth="1"/>
    <col min="10" max="10" width="6.140625" style="13" bestFit="1" customWidth="1"/>
    <col min="11" max="11" width="15.85546875" style="13" customWidth="1"/>
    <col min="12" max="16384" width="9.140625" style="13"/>
  </cols>
  <sheetData>
    <row r="2" spans="2:11" ht="18.75" x14ac:dyDescent="0.3">
      <c r="B2" s="15" t="s">
        <v>106</v>
      </c>
      <c r="C2" s="15"/>
      <c r="D2" s="8"/>
      <c r="E2" s="64" t="s">
        <v>541</v>
      </c>
    </row>
    <row r="4" spans="2:11" x14ac:dyDescent="0.2">
      <c r="B4" s="16" t="s">
        <v>108</v>
      </c>
      <c r="C4" s="16" t="s">
        <v>109</v>
      </c>
      <c r="D4" s="16" t="s">
        <v>110</v>
      </c>
      <c r="E4" s="16" t="s">
        <v>111</v>
      </c>
      <c r="F4" s="16" t="s">
        <v>112</v>
      </c>
      <c r="G4" s="16" t="s">
        <v>113</v>
      </c>
      <c r="H4" s="17" t="s">
        <v>114</v>
      </c>
      <c r="I4" s="16" t="s">
        <v>115</v>
      </c>
      <c r="J4" s="16"/>
      <c r="K4" s="16" t="s">
        <v>116</v>
      </c>
    </row>
    <row r="5" spans="2:11" x14ac:dyDescent="0.2">
      <c r="B5" s="62" t="s">
        <v>117</v>
      </c>
      <c r="C5" s="62" t="s">
        <v>118</v>
      </c>
      <c r="D5" s="62" t="s">
        <v>119</v>
      </c>
      <c r="E5" s="62" t="s">
        <v>120</v>
      </c>
      <c r="F5" s="62"/>
      <c r="G5" s="62" t="s">
        <v>121</v>
      </c>
      <c r="H5" s="63" t="s">
        <v>122</v>
      </c>
      <c r="I5" s="62" t="s">
        <v>123</v>
      </c>
      <c r="J5" s="62" t="s">
        <v>124</v>
      </c>
      <c r="K5" s="62"/>
    </row>
    <row r="6" spans="2:11" x14ac:dyDescent="0.2">
      <c r="B6" s="20"/>
      <c r="C6" s="20"/>
      <c r="D6" s="20"/>
      <c r="E6" s="21" t="s">
        <v>542</v>
      </c>
      <c r="F6" s="20" t="s">
        <v>543</v>
      </c>
      <c r="G6" s="20">
        <v>1</v>
      </c>
      <c r="H6" s="22">
        <v>24976</v>
      </c>
      <c r="I6" s="20"/>
      <c r="J6" s="65"/>
      <c r="K6" s="20"/>
    </row>
    <row r="7" spans="2:11" x14ac:dyDescent="0.2">
      <c r="B7" s="23"/>
      <c r="C7" s="23"/>
      <c r="D7" s="23"/>
      <c r="E7" s="25" t="s">
        <v>544</v>
      </c>
      <c r="F7" s="23" t="s">
        <v>545</v>
      </c>
      <c r="G7" s="23">
        <v>1</v>
      </c>
      <c r="H7" s="24">
        <v>1890</v>
      </c>
      <c r="I7" s="23"/>
      <c r="J7" s="33"/>
      <c r="K7" s="23"/>
    </row>
    <row r="8" spans="2:11" x14ac:dyDescent="0.2">
      <c r="B8" s="23"/>
      <c r="C8" s="23"/>
      <c r="D8" s="23"/>
      <c r="E8" s="25" t="s">
        <v>546</v>
      </c>
      <c r="F8" s="25" t="s">
        <v>547</v>
      </c>
      <c r="G8" s="25">
        <v>2</v>
      </c>
      <c r="H8" s="24">
        <v>840</v>
      </c>
      <c r="I8" s="23"/>
      <c r="J8" s="23"/>
      <c r="K8" s="23"/>
    </row>
    <row r="9" spans="2:11" x14ac:dyDescent="0.2">
      <c r="B9" s="23"/>
      <c r="C9" s="23"/>
      <c r="D9" s="23"/>
      <c r="E9" s="25" t="s">
        <v>546</v>
      </c>
      <c r="F9" s="25" t="s">
        <v>548</v>
      </c>
      <c r="G9" s="25">
        <v>4</v>
      </c>
      <c r="H9" s="24">
        <v>780</v>
      </c>
      <c r="I9" s="23"/>
      <c r="J9" s="23"/>
      <c r="K9" s="23"/>
    </row>
    <row r="10" spans="2:11" x14ac:dyDescent="0.2">
      <c r="B10" s="23"/>
      <c r="C10" s="23"/>
      <c r="D10" s="23"/>
      <c r="E10" s="25" t="s">
        <v>546</v>
      </c>
      <c r="F10" s="25" t="s">
        <v>549</v>
      </c>
      <c r="G10" s="25">
        <v>1</v>
      </c>
      <c r="H10" s="24">
        <v>150</v>
      </c>
      <c r="I10" s="23"/>
      <c r="J10" s="23"/>
      <c r="K10" s="23"/>
    </row>
    <row r="11" spans="2:11" x14ac:dyDescent="0.2">
      <c r="B11" s="23"/>
      <c r="C11" s="23"/>
      <c r="D11" s="23"/>
      <c r="E11" s="25" t="s">
        <v>546</v>
      </c>
      <c r="F11" s="25" t="s">
        <v>550</v>
      </c>
      <c r="G11" s="25">
        <v>2</v>
      </c>
      <c r="H11" s="24">
        <v>890</v>
      </c>
      <c r="I11" s="23"/>
      <c r="J11" s="23"/>
      <c r="K11" s="23"/>
    </row>
    <row r="12" spans="2:11" x14ac:dyDescent="0.2">
      <c r="B12" s="23"/>
      <c r="C12" s="23"/>
      <c r="D12" s="23"/>
      <c r="E12" s="25" t="s">
        <v>546</v>
      </c>
      <c r="F12" s="25" t="s">
        <v>551</v>
      </c>
      <c r="G12" s="25">
        <v>1</v>
      </c>
      <c r="H12" s="24">
        <v>478</v>
      </c>
      <c r="I12" s="23"/>
      <c r="J12" s="23"/>
      <c r="K12" s="23"/>
    </row>
    <row r="13" spans="2:11" x14ac:dyDescent="0.2">
      <c r="B13" s="23"/>
      <c r="C13" s="23"/>
      <c r="D13" s="23"/>
      <c r="E13" s="25" t="s">
        <v>546</v>
      </c>
      <c r="F13" s="25" t="s">
        <v>552</v>
      </c>
      <c r="G13" s="25">
        <v>2</v>
      </c>
      <c r="H13" s="24">
        <v>393</v>
      </c>
      <c r="I13" s="23"/>
      <c r="J13" s="23"/>
      <c r="K13" s="23"/>
    </row>
    <row r="14" spans="2:11" x14ac:dyDescent="0.2">
      <c r="B14" s="23"/>
      <c r="C14" s="23"/>
      <c r="D14" s="23"/>
      <c r="E14" s="25" t="s">
        <v>546</v>
      </c>
      <c r="F14" s="25" t="s">
        <v>553</v>
      </c>
      <c r="G14" s="25">
        <v>3</v>
      </c>
      <c r="H14" s="24">
        <v>315</v>
      </c>
      <c r="I14" s="23"/>
      <c r="J14" s="23"/>
      <c r="K14" s="23"/>
    </row>
    <row r="15" spans="2:11" x14ac:dyDescent="0.2">
      <c r="B15" s="23"/>
      <c r="C15" s="23"/>
      <c r="D15" s="23"/>
      <c r="E15" s="25" t="s">
        <v>546</v>
      </c>
      <c r="F15" s="25" t="s">
        <v>554</v>
      </c>
      <c r="G15" s="25">
        <v>5</v>
      </c>
      <c r="H15" s="24">
        <v>420</v>
      </c>
      <c r="I15" s="23"/>
      <c r="J15" s="23"/>
      <c r="K15" s="23"/>
    </row>
    <row r="16" spans="2:11" x14ac:dyDescent="0.2">
      <c r="B16" s="23"/>
      <c r="C16" s="23"/>
      <c r="D16" s="23"/>
      <c r="E16" s="25" t="s">
        <v>546</v>
      </c>
      <c r="F16" s="25" t="s">
        <v>555</v>
      </c>
      <c r="G16" s="25">
        <v>2</v>
      </c>
      <c r="H16" s="24">
        <v>500</v>
      </c>
      <c r="I16" s="23"/>
      <c r="J16" s="23"/>
      <c r="K16" s="23"/>
    </row>
    <row r="17" spans="2:11" x14ac:dyDescent="0.2">
      <c r="B17" s="23"/>
      <c r="C17" s="23"/>
      <c r="D17" s="23"/>
      <c r="E17" s="25" t="s">
        <v>546</v>
      </c>
      <c r="F17" s="25" t="s">
        <v>556</v>
      </c>
      <c r="G17" s="25">
        <v>2</v>
      </c>
      <c r="H17" s="24">
        <v>720</v>
      </c>
      <c r="I17" s="23"/>
      <c r="J17" s="23"/>
      <c r="K17" s="23"/>
    </row>
    <row r="18" spans="2:11" x14ac:dyDescent="0.2">
      <c r="B18" s="23"/>
      <c r="C18" s="23"/>
      <c r="D18" s="23"/>
      <c r="E18" s="25" t="s">
        <v>546</v>
      </c>
      <c r="F18" s="25" t="s">
        <v>557</v>
      </c>
      <c r="G18" s="25">
        <v>3</v>
      </c>
      <c r="H18" s="24">
        <v>550</v>
      </c>
      <c r="I18" s="23"/>
      <c r="J18" s="23"/>
      <c r="K18" s="23"/>
    </row>
    <row r="19" spans="2:11" x14ac:dyDescent="0.2">
      <c r="B19" s="23"/>
      <c r="C19" s="23"/>
      <c r="D19" s="23"/>
      <c r="E19" s="25" t="s">
        <v>546</v>
      </c>
      <c r="F19" s="25" t="s">
        <v>558</v>
      </c>
      <c r="G19" s="25">
        <v>3</v>
      </c>
      <c r="H19" s="24">
        <v>450</v>
      </c>
      <c r="I19" s="23"/>
      <c r="J19" s="23"/>
      <c r="K19" s="23"/>
    </row>
    <row r="20" spans="2:11" x14ac:dyDescent="0.2">
      <c r="B20" s="23"/>
      <c r="C20" s="23"/>
      <c r="D20" s="23"/>
      <c r="E20" s="25" t="s">
        <v>546</v>
      </c>
      <c r="F20" s="25" t="s">
        <v>552</v>
      </c>
      <c r="G20" s="25">
        <v>1</v>
      </c>
      <c r="H20" s="24">
        <v>494</v>
      </c>
      <c r="I20" s="23"/>
      <c r="J20" s="23"/>
      <c r="K20" s="23"/>
    </row>
    <row r="21" spans="2:11" x14ac:dyDescent="0.2">
      <c r="B21" s="23"/>
      <c r="C21" s="23"/>
      <c r="D21" s="23"/>
      <c r="E21" s="25" t="s">
        <v>546</v>
      </c>
      <c r="F21" s="25" t="s">
        <v>559</v>
      </c>
      <c r="G21" s="25">
        <v>1</v>
      </c>
      <c r="H21" s="24">
        <v>185</v>
      </c>
      <c r="I21" s="23"/>
      <c r="J21" s="23"/>
      <c r="K21" s="23"/>
    </row>
    <row r="22" spans="2:11" x14ac:dyDescent="0.2">
      <c r="B22" s="23"/>
      <c r="C22" s="23"/>
      <c r="D22" s="23"/>
      <c r="E22" s="25" t="s">
        <v>546</v>
      </c>
      <c r="F22" s="25" t="s">
        <v>560</v>
      </c>
      <c r="G22" s="25">
        <v>1</v>
      </c>
      <c r="H22" s="24">
        <v>205</v>
      </c>
      <c r="I22" s="23"/>
      <c r="J22" s="23"/>
      <c r="K22" s="23"/>
    </row>
    <row r="23" spans="2:11" x14ac:dyDescent="0.2">
      <c r="B23" s="23"/>
      <c r="C23" s="23"/>
      <c r="D23" s="23"/>
      <c r="E23" s="25" t="s">
        <v>561</v>
      </c>
      <c r="F23" s="188" t="s">
        <v>562</v>
      </c>
      <c r="G23" s="25">
        <v>4</v>
      </c>
      <c r="H23" s="24">
        <v>3456</v>
      </c>
      <c r="I23" s="23"/>
      <c r="J23" s="23"/>
      <c r="K23" s="23"/>
    </row>
    <row r="24" spans="2:11" x14ac:dyDescent="0.2">
      <c r="B24" s="23"/>
      <c r="C24" s="23"/>
      <c r="D24" s="23"/>
      <c r="E24" s="25" t="s">
        <v>561</v>
      </c>
      <c r="F24" s="188" t="s">
        <v>563</v>
      </c>
      <c r="G24" s="25">
        <v>3</v>
      </c>
      <c r="H24" s="24">
        <v>2593</v>
      </c>
      <c r="I24" s="23"/>
      <c r="J24" s="23"/>
      <c r="K24" s="23"/>
    </row>
    <row r="25" spans="2:11" x14ac:dyDescent="0.2">
      <c r="B25" s="23"/>
      <c r="C25" s="23"/>
      <c r="D25" s="23"/>
      <c r="E25" s="25" t="s">
        <v>546</v>
      </c>
      <c r="F25" s="25" t="s">
        <v>564</v>
      </c>
      <c r="G25" s="25">
        <v>4</v>
      </c>
      <c r="H25" s="24">
        <v>5422</v>
      </c>
      <c r="I25" s="23"/>
      <c r="J25" s="23"/>
      <c r="K25" s="23"/>
    </row>
    <row r="26" spans="2:11" x14ac:dyDescent="0.2">
      <c r="B26" s="23"/>
      <c r="C26" s="23"/>
      <c r="D26" s="23"/>
      <c r="E26" s="25" t="s">
        <v>565</v>
      </c>
      <c r="F26" s="25" t="s">
        <v>566</v>
      </c>
      <c r="G26" s="25">
        <v>1</v>
      </c>
      <c r="H26" s="24">
        <v>9418</v>
      </c>
      <c r="I26" s="23"/>
      <c r="J26" s="23"/>
      <c r="K26" s="194" t="s">
        <v>471</v>
      </c>
    </row>
    <row r="27" spans="2:11" s="30" customFormat="1" x14ac:dyDescent="0.2">
      <c r="B27" s="23"/>
      <c r="C27" s="23"/>
      <c r="D27" s="23"/>
      <c r="E27" s="25"/>
      <c r="F27" s="25" t="s">
        <v>567</v>
      </c>
      <c r="G27" s="25">
        <v>1</v>
      </c>
      <c r="H27" s="24">
        <v>7564.5</v>
      </c>
      <c r="I27" s="23"/>
      <c r="J27" s="23"/>
      <c r="K27" s="23" t="s">
        <v>568</v>
      </c>
    </row>
    <row r="28" spans="2:11" s="30" customFormat="1" x14ac:dyDescent="0.2">
      <c r="B28" s="23"/>
      <c r="C28" s="23">
        <v>14</v>
      </c>
      <c r="D28" s="23"/>
      <c r="E28" s="25" t="s">
        <v>569</v>
      </c>
      <c r="F28" s="25" t="s">
        <v>570</v>
      </c>
      <c r="G28" s="25">
        <v>1</v>
      </c>
      <c r="H28" s="24">
        <v>59976</v>
      </c>
      <c r="I28" s="23"/>
      <c r="J28" s="23"/>
      <c r="K28" s="23" t="s">
        <v>571</v>
      </c>
    </row>
    <row r="29" spans="2:11" s="30" customFormat="1" x14ac:dyDescent="0.2">
      <c r="B29" s="23" t="s">
        <v>492</v>
      </c>
      <c r="C29" s="34">
        <v>194</v>
      </c>
      <c r="D29" s="23"/>
      <c r="E29" s="25" t="s">
        <v>572</v>
      </c>
      <c r="F29" s="25" t="s">
        <v>573</v>
      </c>
      <c r="G29" s="25">
        <v>1</v>
      </c>
      <c r="H29" s="24">
        <v>7842</v>
      </c>
      <c r="I29" s="23"/>
      <c r="J29" s="23"/>
      <c r="K29" s="23" t="s">
        <v>574</v>
      </c>
    </row>
    <row r="30" spans="2:11" s="30" customFormat="1" x14ac:dyDescent="0.2">
      <c r="B30" s="60">
        <v>41099</v>
      </c>
      <c r="C30" s="57"/>
      <c r="D30" s="35"/>
      <c r="E30" s="51" t="s">
        <v>575</v>
      </c>
      <c r="F30" s="196" t="s">
        <v>576</v>
      </c>
      <c r="G30" s="51">
        <v>7</v>
      </c>
      <c r="H30" s="36">
        <v>5320</v>
      </c>
      <c r="I30" s="35"/>
      <c r="J30" s="35"/>
      <c r="K30" s="35"/>
    </row>
    <row r="31" spans="2:11" s="30" customFormat="1" x14ac:dyDescent="0.2">
      <c r="B31" s="23">
        <v>41099</v>
      </c>
      <c r="C31" s="23"/>
      <c r="D31" s="23"/>
      <c r="E31" s="25" t="s">
        <v>575</v>
      </c>
      <c r="F31" s="188" t="s">
        <v>577</v>
      </c>
      <c r="G31" s="25">
        <v>9</v>
      </c>
      <c r="H31" s="24">
        <v>9450</v>
      </c>
      <c r="I31" s="23"/>
      <c r="J31" s="23"/>
      <c r="K31" s="23"/>
    </row>
    <row r="32" spans="2:11" s="30" customFormat="1" x14ac:dyDescent="0.2">
      <c r="B32" s="23"/>
      <c r="C32" s="34"/>
      <c r="D32" s="23"/>
      <c r="E32" s="25"/>
      <c r="F32" s="25" t="s">
        <v>578</v>
      </c>
      <c r="G32" s="25">
        <v>2</v>
      </c>
      <c r="H32" s="24">
        <v>6588</v>
      </c>
      <c r="I32" s="23"/>
      <c r="J32" s="23"/>
      <c r="K32" s="23" t="s">
        <v>579</v>
      </c>
    </row>
    <row r="33" spans="2:11" x14ac:dyDescent="0.2">
      <c r="B33" s="23"/>
      <c r="C33" s="34"/>
      <c r="D33" s="23"/>
      <c r="E33" s="25"/>
      <c r="F33" s="25" t="s">
        <v>580</v>
      </c>
      <c r="G33" s="25">
        <v>1</v>
      </c>
      <c r="H33" s="24">
        <v>4294.3999999999996</v>
      </c>
      <c r="I33" s="23"/>
      <c r="J33" s="23"/>
      <c r="K33" s="23" t="s">
        <v>579</v>
      </c>
    </row>
    <row r="34" spans="2:11" x14ac:dyDescent="0.2">
      <c r="B34" s="75" t="s">
        <v>581</v>
      </c>
      <c r="C34" s="23">
        <v>193</v>
      </c>
      <c r="D34" s="23"/>
      <c r="E34" s="25" t="s">
        <v>582</v>
      </c>
      <c r="F34" s="25" t="s">
        <v>583</v>
      </c>
      <c r="G34" s="25">
        <v>1</v>
      </c>
      <c r="H34" s="24">
        <v>1055.4000000000001</v>
      </c>
      <c r="I34" s="23"/>
      <c r="J34" s="25"/>
      <c r="K34" s="25" t="s">
        <v>571</v>
      </c>
    </row>
    <row r="35" spans="2:11" x14ac:dyDescent="0.2">
      <c r="B35" s="75" t="s">
        <v>581</v>
      </c>
      <c r="C35" s="23">
        <v>193</v>
      </c>
      <c r="D35" s="23"/>
      <c r="E35" s="25" t="s">
        <v>582</v>
      </c>
      <c r="F35" s="188" t="s">
        <v>584</v>
      </c>
      <c r="G35" s="25">
        <v>1</v>
      </c>
      <c r="H35" s="24">
        <v>329.4</v>
      </c>
      <c r="I35" s="23"/>
      <c r="J35" s="25"/>
      <c r="K35" s="25" t="s">
        <v>571</v>
      </c>
    </row>
    <row r="36" spans="2:11" ht="25.5" x14ac:dyDescent="0.2">
      <c r="B36" s="93">
        <v>41596</v>
      </c>
      <c r="C36" s="34">
        <v>770192</v>
      </c>
      <c r="D36" s="23"/>
      <c r="E36" s="233" t="s">
        <v>585</v>
      </c>
      <c r="F36" s="188" t="s">
        <v>586</v>
      </c>
      <c r="G36" s="25">
        <v>1</v>
      </c>
      <c r="H36" s="24">
        <v>10229</v>
      </c>
      <c r="I36" s="23"/>
      <c r="J36" s="23"/>
      <c r="K36" s="194" t="s">
        <v>579</v>
      </c>
    </row>
    <row r="37" spans="2:11" x14ac:dyDescent="0.2">
      <c r="B37" s="189"/>
      <c r="C37" s="189"/>
      <c r="D37" s="189"/>
      <c r="E37" s="190"/>
      <c r="F37" s="190"/>
      <c r="G37" s="190"/>
      <c r="H37" s="192"/>
      <c r="I37" s="189"/>
      <c r="J37" s="189"/>
      <c r="K37" s="189"/>
    </row>
    <row r="38" spans="2:11" x14ac:dyDescent="0.2">
      <c r="B38" s="30"/>
      <c r="C38" s="30"/>
      <c r="D38" s="30"/>
      <c r="E38" s="31"/>
      <c r="F38" s="31"/>
      <c r="G38" s="31"/>
      <c r="H38" s="32"/>
      <c r="I38" s="30"/>
      <c r="J38" s="30"/>
      <c r="K38" s="30"/>
    </row>
    <row r="39" spans="2:11" x14ac:dyDescent="0.2">
      <c r="B39" s="30"/>
      <c r="C39" s="30"/>
      <c r="D39" s="30"/>
      <c r="E39" s="31"/>
      <c r="F39" s="31"/>
      <c r="G39" s="31"/>
      <c r="H39" s="32"/>
      <c r="I39" s="30"/>
      <c r="J39" s="30"/>
      <c r="K39" s="30"/>
    </row>
    <row r="40" spans="2:11" x14ac:dyDescent="0.2">
      <c r="B40" s="30"/>
      <c r="C40" s="30"/>
      <c r="D40" s="30"/>
      <c r="E40" s="31"/>
      <c r="F40" s="31"/>
      <c r="G40" s="31"/>
      <c r="H40" s="32"/>
      <c r="I40" s="30"/>
      <c r="J40" s="30"/>
      <c r="K40" s="30"/>
    </row>
    <row r="42" spans="2:11" x14ac:dyDescent="0.2">
      <c r="B42" s="863" t="s">
        <v>182</v>
      </c>
      <c r="C42" s="863"/>
      <c r="D42" s="863"/>
      <c r="E42" s="863"/>
      <c r="F42" s="863"/>
      <c r="G42" s="863"/>
      <c r="H42" s="863"/>
      <c r="I42" s="863"/>
      <c r="J42" s="863"/>
      <c r="K42" s="863"/>
    </row>
    <row r="43" spans="2:11" x14ac:dyDescent="0.2">
      <c r="B43" s="653"/>
      <c r="C43" s="653"/>
      <c r="D43" s="653"/>
      <c r="E43" s="653"/>
      <c r="F43" s="653"/>
      <c r="G43" s="653"/>
      <c r="H43" s="653"/>
      <c r="I43" s="653"/>
      <c r="J43" s="653"/>
      <c r="K43" s="653"/>
    </row>
    <row r="44" spans="2:11" x14ac:dyDescent="0.2">
      <c r="B44" s="16" t="s">
        <v>108</v>
      </c>
      <c r="C44" s="16" t="s">
        <v>109</v>
      </c>
      <c r="D44" s="16" t="s">
        <v>110</v>
      </c>
      <c r="E44" s="16" t="s">
        <v>111</v>
      </c>
      <c r="F44" s="16" t="s">
        <v>112</v>
      </c>
      <c r="G44" s="16" t="s">
        <v>113</v>
      </c>
      <c r="H44" s="17" t="s">
        <v>114</v>
      </c>
      <c r="I44" s="16" t="s">
        <v>115</v>
      </c>
      <c r="J44" s="16"/>
      <c r="K44" s="16" t="s">
        <v>116</v>
      </c>
    </row>
    <row r="45" spans="2:11" x14ac:dyDescent="0.2">
      <c r="B45" s="236" t="s">
        <v>117</v>
      </c>
      <c r="C45" s="236" t="s">
        <v>118</v>
      </c>
      <c r="D45" s="236" t="s">
        <v>119</v>
      </c>
      <c r="E45" s="236" t="s">
        <v>120</v>
      </c>
      <c r="F45" s="236"/>
      <c r="G45" s="236" t="s">
        <v>121</v>
      </c>
      <c r="H45" s="237" t="s">
        <v>122</v>
      </c>
      <c r="I45" s="236" t="s">
        <v>123</v>
      </c>
      <c r="J45" s="236" t="s">
        <v>124</v>
      </c>
      <c r="K45" s="236"/>
    </row>
    <row r="46" spans="2:11" x14ac:dyDescent="0.2">
      <c r="B46" s="46"/>
      <c r="C46" s="49"/>
      <c r="D46" s="46"/>
      <c r="E46" s="52"/>
      <c r="F46" s="52"/>
      <c r="G46" s="52"/>
      <c r="H46" s="47"/>
      <c r="I46" s="46"/>
      <c r="J46" s="227"/>
      <c r="K46" s="46"/>
    </row>
    <row r="47" spans="2:11" x14ac:dyDescent="0.2">
      <c r="B47" s="93">
        <v>41613</v>
      </c>
      <c r="C47" s="34">
        <v>770214</v>
      </c>
      <c r="D47" s="23"/>
      <c r="E47" s="188" t="s">
        <v>587</v>
      </c>
      <c r="F47" s="188" t="s">
        <v>588</v>
      </c>
      <c r="G47" s="25">
        <v>1</v>
      </c>
      <c r="H47" s="24">
        <v>3959.12</v>
      </c>
      <c r="I47" s="23"/>
      <c r="J47" s="23"/>
      <c r="K47" s="194" t="s">
        <v>579</v>
      </c>
    </row>
    <row r="48" spans="2:11" x14ac:dyDescent="0.2">
      <c r="B48" s="98">
        <v>41442</v>
      </c>
      <c r="C48" s="35">
        <v>770108</v>
      </c>
      <c r="D48" s="99"/>
      <c r="E48" s="196" t="s">
        <v>589</v>
      </c>
      <c r="F48" s="234" t="s">
        <v>590</v>
      </c>
      <c r="G48" s="51">
        <v>2</v>
      </c>
      <c r="H48" s="101">
        <v>2321</v>
      </c>
      <c r="I48" s="35"/>
      <c r="J48" s="100"/>
      <c r="K48" s="196" t="s">
        <v>579</v>
      </c>
    </row>
    <row r="49" spans="2:11" x14ac:dyDescent="0.2">
      <c r="B49" s="98">
        <v>41459</v>
      </c>
      <c r="C49" s="35">
        <v>770119</v>
      </c>
      <c r="D49" s="99"/>
      <c r="E49" s="196" t="s">
        <v>591</v>
      </c>
      <c r="F49" s="234" t="s">
        <v>592</v>
      </c>
      <c r="G49" s="51">
        <v>2</v>
      </c>
      <c r="H49" s="101">
        <v>3812</v>
      </c>
      <c r="I49" s="35"/>
      <c r="J49" s="100"/>
      <c r="K49" s="196" t="s">
        <v>579</v>
      </c>
    </row>
    <row r="50" spans="2:11" x14ac:dyDescent="0.2">
      <c r="B50" s="98">
        <v>41599</v>
      </c>
      <c r="C50" s="35">
        <v>770195</v>
      </c>
      <c r="D50" s="99"/>
      <c r="E50" s="196" t="s">
        <v>593</v>
      </c>
      <c r="F50" s="234" t="s">
        <v>594</v>
      </c>
      <c r="G50" s="51">
        <v>2</v>
      </c>
      <c r="H50" s="101">
        <v>2198</v>
      </c>
      <c r="I50" s="35"/>
      <c r="J50" s="100"/>
      <c r="K50" s="196" t="s">
        <v>579</v>
      </c>
    </row>
    <row r="51" spans="2:11" x14ac:dyDescent="0.2">
      <c r="B51" s="98">
        <v>41613</v>
      </c>
      <c r="C51" s="35">
        <v>770214</v>
      </c>
      <c r="D51" s="99"/>
      <c r="E51" s="51"/>
      <c r="F51" s="234" t="s">
        <v>595</v>
      </c>
      <c r="G51" s="51">
        <v>1</v>
      </c>
      <c r="H51" s="101">
        <v>1199</v>
      </c>
      <c r="I51" s="35"/>
      <c r="J51" s="100"/>
      <c r="K51" s="196" t="s">
        <v>579</v>
      </c>
    </row>
    <row r="52" spans="2:11" x14ac:dyDescent="0.2">
      <c r="B52" s="98">
        <v>41613</v>
      </c>
      <c r="C52" s="35">
        <v>770214</v>
      </c>
      <c r="D52" s="99"/>
      <c r="E52" s="51"/>
      <c r="F52" s="234" t="s">
        <v>596</v>
      </c>
      <c r="G52" s="51">
        <v>1</v>
      </c>
      <c r="H52" s="101">
        <v>1641</v>
      </c>
      <c r="I52" s="35"/>
      <c r="J52" s="100"/>
      <c r="K52" s="196" t="s">
        <v>579</v>
      </c>
    </row>
    <row r="53" spans="2:11" ht="25.5" x14ac:dyDescent="0.2">
      <c r="B53" s="93">
        <v>41627</v>
      </c>
      <c r="C53" s="34">
        <v>247</v>
      </c>
      <c r="D53" s="23"/>
      <c r="E53" s="233" t="s">
        <v>597</v>
      </c>
      <c r="F53" s="188" t="s">
        <v>598</v>
      </c>
      <c r="G53" s="25">
        <v>4</v>
      </c>
      <c r="H53" s="24">
        <v>20727</v>
      </c>
      <c r="I53" s="23"/>
      <c r="J53" s="23"/>
      <c r="K53" s="194" t="s">
        <v>579</v>
      </c>
    </row>
    <row r="54" spans="2:11" ht="25.5" x14ac:dyDescent="0.2">
      <c r="B54" s="33">
        <v>41611</v>
      </c>
      <c r="C54" s="34">
        <v>770210</v>
      </c>
      <c r="D54" s="23"/>
      <c r="E54" s="233" t="s">
        <v>599</v>
      </c>
      <c r="F54" s="188" t="s">
        <v>600</v>
      </c>
      <c r="G54" s="25">
        <v>1</v>
      </c>
      <c r="H54" s="24">
        <v>23990</v>
      </c>
      <c r="I54" s="23"/>
      <c r="J54" s="33"/>
      <c r="K54" s="194" t="s">
        <v>579</v>
      </c>
    </row>
    <row r="55" spans="2:11" x14ac:dyDescent="0.2">
      <c r="B55" s="35"/>
      <c r="C55" s="57"/>
      <c r="D55" s="35"/>
      <c r="E55" s="51" t="s">
        <v>601</v>
      </c>
      <c r="F55" s="51" t="s">
        <v>602</v>
      </c>
      <c r="G55" s="51">
        <v>9</v>
      </c>
      <c r="H55" s="223" t="s">
        <v>603</v>
      </c>
      <c r="I55" s="35"/>
      <c r="J55" s="35"/>
      <c r="K55" s="194" t="s">
        <v>579</v>
      </c>
    </row>
    <row r="56" spans="2:11" x14ac:dyDescent="0.2">
      <c r="B56" s="35"/>
      <c r="C56" s="57"/>
      <c r="D56" s="35"/>
      <c r="E56" s="51" t="s">
        <v>601</v>
      </c>
      <c r="F56" s="51" t="s">
        <v>604</v>
      </c>
      <c r="G56" s="51">
        <v>9</v>
      </c>
      <c r="H56" s="223" t="s">
        <v>603</v>
      </c>
      <c r="I56" s="35"/>
      <c r="J56" s="35"/>
      <c r="K56" s="194" t="s">
        <v>579</v>
      </c>
    </row>
    <row r="57" spans="2:11" x14ac:dyDescent="0.2">
      <c r="B57" s="35">
        <v>42689</v>
      </c>
      <c r="C57" s="57">
        <v>16145</v>
      </c>
      <c r="D57" s="35"/>
      <c r="E57" s="51" t="s">
        <v>605</v>
      </c>
      <c r="F57" s="51" t="s">
        <v>606</v>
      </c>
      <c r="G57" s="51">
        <v>1</v>
      </c>
      <c r="H57" s="36">
        <v>863227</v>
      </c>
      <c r="I57" s="35"/>
      <c r="J57" s="35"/>
      <c r="K57" s="35" t="s">
        <v>579</v>
      </c>
    </row>
    <row r="58" spans="2:11" x14ac:dyDescent="0.2">
      <c r="B58" s="35">
        <v>2017</v>
      </c>
      <c r="C58" s="57"/>
      <c r="D58" s="35"/>
      <c r="E58" s="51" t="s">
        <v>591</v>
      </c>
      <c r="F58" s="51" t="s">
        <v>1268</v>
      </c>
      <c r="G58" s="51">
        <v>2</v>
      </c>
      <c r="H58" s="36">
        <v>4186.6000000000004</v>
      </c>
      <c r="I58" s="35"/>
      <c r="J58" s="35"/>
      <c r="K58" s="35" t="s">
        <v>579</v>
      </c>
    </row>
    <row r="59" spans="2:11" x14ac:dyDescent="0.2">
      <c r="B59" s="35"/>
      <c r="C59" s="57"/>
      <c r="D59" s="35"/>
      <c r="E59" s="51" t="s">
        <v>591</v>
      </c>
      <c r="F59" s="51" t="s">
        <v>1269</v>
      </c>
      <c r="G59" s="51">
        <v>1</v>
      </c>
      <c r="H59" s="36">
        <v>1471.6</v>
      </c>
      <c r="I59" s="35"/>
      <c r="J59" s="35"/>
      <c r="K59" s="35" t="s">
        <v>579</v>
      </c>
    </row>
    <row r="60" spans="2:11" x14ac:dyDescent="0.2">
      <c r="B60" s="35"/>
      <c r="C60" s="57"/>
      <c r="D60" s="35"/>
      <c r="E60" s="51" t="s">
        <v>591</v>
      </c>
      <c r="F60" s="51" t="s">
        <v>1270</v>
      </c>
      <c r="G60" s="51">
        <v>5</v>
      </c>
      <c r="H60" s="36">
        <v>6249.95</v>
      </c>
      <c r="I60" s="35"/>
      <c r="J60" s="35"/>
      <c r="K60" s="35" t="s">
        <v>579</v>
      </c>
    </row>
    <row r="61" spans="2:11" x14ac:dyDescent="0.2">
      <c r="B61" s="35"/>
      <c r="C61" s="57"/>
      <c r="D61" s="35"/>
      <c r="E61" s="51"/>
      <c r="F61" s="51"/>
      <c r="G61" s="51"/>
      <c r="H61" s="36"/>
      <c r="I61" s="35"/>
      <c r="J61" s="35"/>
      <c r="K61" s="35"/>
    </row>
    <row r="62" spans="2:11" x14ac:dyDescent="0.2">
      <c r="B62" s="35"/>
      <c r="C62" s="57"/>
      <c r="D62" s="35"/>
      <c r="E62" s="51"/>
      <c r="F62" s="51"/>
      <c r="G62" s="51"/>
      <c r="H62" s="36"/>
      <c r="I62" s="35"/>
      <c r="J62" s="35"/>
      <c r="K62" s="35"/>
    </row>
    <row r="63" spans="2:11" x14ac:dyDescent="0.2">
      <c r="B63" s="35"/>
      <c r="C63" s="57"/>
      <c r="D63" s="35"/>
      <c r="E63" s="51"/>
      <c r="F63" s="51"/>
      <c r="G63" s="51"/>
      <c r="H63" s="36"/>
      <c r="I63" s="35"/>
      <c r="J63" s="35"/>
      <c r="K63" s="35"/>
    </row>
    <row r="64" spans="2:11" x14ac:dyDescent="0.2">
      <c r="B64" s="35"/>
      <c r="C64" s="57"/>
      <c r="D64" s="35"/>
      <c r="E64" s="51"/>
      <c r="F64" s="51"/>
      <c r="G64" s="51"/>
      <c r="H64" s="36"/>
      <c r="I64" s="35"/>
      <c r="J64" s="35"/>
      <c r="K64" s="35"/>
    </row>
    <row r="65" spans="2:11" x14ac:dyDescent="0.2">
      <c r="B65" s="35"/>
      <c r="C65" s="57"/>
      <c r="D65" s="35"/>
      <c r="E65" s="51"/>
      <c r="F65" s="51"/>
      <c r="G65" s="51"/>
      <c r="H65" s="36"/>
      <c r="I65" s="35"/>
      <c r="J65" s="35"/>
      <c r="K65" s="35"/>
    </row>
    <row r="66" spans="2:11" x14ac:dyDescent="0.2">
      <c r="B66" s="35"/>
      <c r="C66" s="57"/>
      <c r="D66" s="35"/>
      <c r="E66" s="51"/>
      <c r="F66" s="51"/>
      <c r="G66" s="51"/>
      <c r="H66" s="36"/>
      <c r="I66" s="35"/>
      <c r="J66" s="35"/>
      <c r="K66" s="35"/>
    </row>
    <row r="67" spans="2:11" x14ac:dyDescent="0.2">
      <c r="B67" s="35"/>
      <c r="C67" s="57"/>
      <c r="D67" s="35"/>
      <c r="E67" s="51"/>
      <c r="F67" s="51"/>
      <c r="G67" s="51"/>
      <c r="H67" s="36"/>
      <c r="I67" s="35"/>
      <c r="J67" s="35"/>
      <c r="K67" s="35"/>
    </row>
    <row r="68" spans="2:11" x14ac:dyDescent="0.2">
      <c r="B68" s="35"/>
      <c r="C68" s="57"/>
      <c r="D68" s="35"/>
      <c r="E68" s="51"/>
      <c r="F68" s="51"/>
      <c r="G68" s="51"/>
      <c r="H68" s="36"/>
      <c r="I68" s="35"/>
      <c r="J68" s="35"/>
      <c r="K68" s="35"/>
    </row>
    <row r="69" spans="2:11" x14ac:dyDescent="0.2">
      <c r="B69" s="35"/>
      <c r="C69" s="57"/>
      <c r="D69" s="35"/>
      <c r="E69" s="51"/>
      <c r="F69" s="51"/>
      <c r="G69" s="51"/>
      <c r="H69" s="36"/>
      <c r="I69" s="35"/>
      <c r="J69" s="35"/>
      <c r="K69" s="35"/>
    </row>
    <row r="70" spans="2:11" x14ac:dyDescent="0.2">
      <c r="B70" s="35"/>
      <c r="C70" s="57"/>
      <c r="D70" s="35"/>
      <c r="E70" s="51"/>
      <c r="F70" s="51"/>
      <c r="G70" s="51"/>
      <c r="H70" s="36"/>
      <c r="I70" s="35"/>
      <c r="J70" s="35"/>
      <c r="K70" s="35"/>
    </row>
    <row r="71" spans="2:11" x14ac:dyDescent="0.2">
      <c r="B71" s="35"/>
      <c r="C71" s="57"/>
      <c r="D71" s="35"/>
      <c r="E71" s="51"/>
      <c r="F71" s="51"/>
      <c r="G71" s="51"/>
      <c r="H71" s="36"/>
      <c r="I71" s="35"/>
      <c r="J71" s="35"/>
      <c r="K71" s="35"/>
    </row>
    <row r="72" spans="2:11" x14ac:dyDescent="0.2">
      <c r="B72" s="35"/>
      <c r="C72" s="57"/>
      <c r="D72" s="35"/>
      <c r="E72" s="51"/>
      <c r="F72" s="51"/>
      <c r="G72" s="51"/>
      <c r="H72" s="36"/>
      <c r="I72" s="35"/>
      <c r="J72" s="35"/>
      <c r="K72" s="35"/>
    </row>
    <row r="73" spans="2:11" x14ac:dyDescent="0.2">
      <c r="B73" s="35"/>
      <c r="C73" s="57"/>
      <c r="D73" s="35"/>
      <c r="E73" s="51"/>
      <c r="F73" s="51"/>
      <c r="G73" s="51"/>
      <c r="H73" s="36"/>
      <c r="I73" s="35"/>
      <c r="J73" s="35"/>
      <c r="K73" s="35"/>
    </row>
    <row r="74" spans="2:11" x14ac:dyDescent="0.2">
      <c r="B74" s="35"/>
      <c r="C74" s="57"/>
      <c r="D74" s="35"/>
      <c r="E74" s="51"/>
      <c r="F74" s="51"/>
      <c r="G74" s="51"/>
      <c r="H74" s="36"/>
      <c r="I74" s="35"/>
      <c r="J74" s="35"/>
      <c r="K74" s="35"/>
    </row>
    <row r="75" spans="2:11" x14ac:dyDescent="0.2">
      <c r="B75" s="35"/>
      <c r="C75" s="57"/>
      <c r="D75" s="35"/>
      <c r="E75" s="51"/>
      <c r="F75" s="51"/>
      <c r="G75" s="51"/>
      <c r="H75" s="36"/>
      <c r="I75" s="35"/>
      <c r="J75" s="35"/>
      <c r="K75" s="35"/>
    </row>
    <row r="76" spans="2:11" x14ac:dyDescent="0.2">
      <c r="B76" s="60"/>
      <c r="C76" s="57"/>
      <c r="D76" s="35"/>
      <c r="E76" s="51"/>
      <c r="F76" s="51"/>
      <c r="G76" s="51"/>
      <c r="H76" s="36"/>
      <c r="I76" s="35"/>
      <c r="J76" s="35"/>
      <c r="K76" s="35"/>
    </row>
    <row r="77" spans="2:11" x14ac:dyDescent="0.2">
      <c r="B77" s="54"/>
      <c r="C77" s="27"/>
      <c r="D77" s="27"/>
      <c r="E77" s="28"/>
      <c r="F77" s="28"/>
      <c r="G77" s="28"/>
      <c r="H77" s="29"/>
      <c r="I77" s="27"/>
      <c r="J77" s="27"/>
      <c r="K77" s="27"/>
    </row>
    <row r="79" spans="2:11" ht="15" x14ac:dyDescent="0.2">
      <c r="B79" s="1" t="s">
        <v>273</v>
      </c>
      <c r="C79" s="1"/>
      <c r="D79" s="1" t="s">
        <v>274</v>
      </c>
      <c r="F79" s="11" t="s">
        <v>275</v>
      </c>
      <c r="G79" s="1" t="s">
        <v>276</v>
      </c>
      <c r="H79" s="1"/>
      <c r="J79" s="1"/>
    </row>
  </sheetData>
  <mergeCells count="1">
    <mergeCell ref="B42:K42"/>
  </mergeCells>
  <pageMargins left="0.72013888888888888" right="0.57013888888888886" top="0.65" bottom="0.1701388888888889" header="0.51180555555555562" footer="0.51180555555555562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80"/>
  <sheetViews>
    <sheetView zoomScaleNormal="100" workbookViewId="0">
      <selection activeCell="G23" sqref="G23"/>
    </sheetView>
  </sheetViews>
  <sheetFormatPr defaultRowHeight="12.75" x14ac:dyDescent="0.2"/>
  <cols>
    <col min="1" max="1" width="2" style="13" customWidth="1"/>
    <col min="2" max="2" width="12" style="585" customWidth="1"/>
    <col min="3" max="3" width="9.85546875" style="37" customWidth="1"/>
    <col min="4" max="4" width="6.7109375" style="13" customWidth="1"/>
    <col min="5" max="5" width="18.42578125" style="13" customWidth="1"/>
    <col min="6" max="6" width="27.7109375" style="13" customWidth="1"/>
    <col min="7" max="7" width="7.85546875" style="13" customWidth="1"/>
    <col min="8" max="8" width="12.7109375" style="14" customWidth="1"/>
    <col min="9" max="10" width="10.7109375" style="13" customWidth="1"/>
    <col min="11" max="11" width="14.28515625" style="13" customWidth="1"/>
    <col min="12" max="16384" width="9.140625" style="13"/>
  </cols>
  <sheetData>
    <row r="1" spans="2:11" ht="18.75" x14ac:dyDescent="0.3">
      <c r="B1" s="577" t="s">
        <v>106</v>
      </c>
      <c r="C1" s="157"/>
      <c r="D1" s="8"/>
      <c r="E1" s="64" t="s">
        <v>607</v>
      </c>
    </row>
    <row r="3" spans="2:11" x14ac:dyDescent="0.2">
      <c r="B3" s="578" t="s">
        <v>108</v>
      </c>
      <c r="C3" s="16" t="s">
        <v>109</v>
      </c>
      <c r="D3" s="16" t="s">
        <v>110</v>
      </c>
      <c r="E3" s="16" t="s">
        <v>111</v>
      </c>
      <c r="F3" s="16" t="s">
        <v>112</v>
      </c>
      <c r="G3" s="16" t="s">
        <v>113</v>
      </c>
      <c r="H3" s="17" t="s">
        <v>114</v>
      </c>
      <c r="I3" s="16" t="s">
        <v>115</v>
      </c>
      <c r="J3" s="16"/>
      <c r="K3" s="16" t="s">
        <v>116</v>
      </c>
    </row>
    <row r="4" spans="2:11" x14ac:dyDescent="0.2">
      <c r="B4" s="579" t="s">
        <v>117</v>
      </c>
      <c r="C4" s="62" t="s">
        <v>118</v>
      </c>
      <c r="D4" s="62" t="s">
        <v>119</v>
      </c>
      <c r="E4" s="62" t="s">
        <v>120</v>
      </c>
      <c r="F4" s="62"/>
      <c r="G4" s="62" t="s">
        <v>121</v>
      </c>
      <c r="H4" s="63" t="s">
        <v>122</v>
      </c>
      <c r="I4" s="62" t="s">
        <v>123</v>
      </c>
      <c r="J4" s="62" t="s">
        <v>124</v>
      </c>
      <c r="K4" s="62"/>
    </row>
    <row r="5" spans="2:11" x14ac:dyDescent="0.2">
      <c r="B5" s="484"/>
      <c r="C5" s="34"/>
      <c r="D5" s="23"/>
      <c r="E5" s="25" t="s">
        <v>608</v>
      </c>
      <c r="F5" s="25" t="s">
        <v>609</v>
      </c>
      <c r="G5" s="23">
        <v>1</v>
      </c>
      <c r="H5" s="24">
        <v>7950</v>
      </c>
      <c r="I5" s="23"/>
      <c r="J5" s="33"/>
      <c r="K5" s="23"/>
    </row>
    <row r="6" spans="2:11" x14ac:dyDescent="0.2">
      <c r="B6" s="484"/>
      <c r="C6" s="34"/>
      <c r="D6" s="23"/>
      <c r="E6" s="25" t="s">
        <v>608</v>
      </c>
      <c r="F6" s="25" t="s">
        <v>610</v>
      </c>
      <c r="G6" s="23">
        <v>1</v>
      </c>
      <c r="H6" s="24">
        <v>3553</v>
      </c>
      <c r="I6" s="23"/>
      <c r="J6" s="23"/>
      <c r="K6" s="23"/>
    </row>
    <row r="7" spans="2:11" x14ac:dyDescent="0.2">
      <c r="B7" s="484"/>
      <c r="C7" s="34"/>
      <c r="D7" s="23"/>
      <c r="E7" s="25" t="s">
        <v>611</v>
      </c>
      <c r="F7" s="25" t="s">
        <v>612</v>
      </c>
      <c r="G7" s="25">
        <v>1</v>
      </c>
      <c r="H7" s="24">
        <v>13280</v>
      </c>
      <c r="I7" s="23"/>
      <c r="J7" s="23"/>
      <c r="K7" s="23"/>
    </row>
    <row r="8" spans="2:11" x14ac:dyDescent="0.2">
      <c r="B8" s="484"/>
      <c r="C8" s="34"/>
      <c r="D8" s="23"/>
      <c r="E8" s="25" t="s">
        <v>613</v>
      </c>
      <c r="F8" s="25" t="s">
        <v>614</v>
      </c>
      <c r="G8" s="25">
        <v>1</v>
      </c>
      <c r="H8" s="24">
        <v>11770</v>
      </c>
      <c r="I8" s="23"/>
      <c r="J8" s="23"/>
      <c r="K8" s="23"/>
    </row>
    <row r="9" spans="2:11" x14ac:dyDescent="0.2">
      <c r="B9" s="484"/>
      <c r="C9" s="34"/>
      <c r="D9" s="23"/>
      <c r="E9" s="25" t="s">
        <v>615</v>
      </c>
      <c r="F9" s="25" t="s">
        <v>616</v>
      </c>
      <c r="G9" s="25">
        <v>2</v>
      </c>
      <c r="H9" s="24">
        <v>3170</v>
      </c>
      <c r="I9" s="23"/>
      <c r="J9" s="23"/>
      <c r="K9" s="23"/>
    </row>
    <row r="10" spans="2:11" x14ac:dyDescent="0.2">
      <c r="B10" s="484"/>
      <c r="C10" s="34"/>
      <c r="D10" s="23"/>
      <c r="E10" s="25" t="s">
        <v>617</v>
      </c>
      <c r="F10" s="25" t="s">
        <v>618</v>
      </c>
      <c r="G10" s="25">
        <v>1</v>
      </c>
      <c r="H10" s="24"/>
      <c r="I10" s="23"/>
      <c r="J10" s="23"/>
      <c r="K10" s="23"/>
    </row>
    <row r="11" spans="2:11" x14ac:dyDescent="0.2">
      <c r="B11" s="484"/>
      <c r="C11" s="34"/>
      <c r="D11" s="23"/>
      <c r="E11" s="25" t="s">
        <v>617</v>
      </c>
      <c r="F11" s="50" t="s">
        <v>619</v>
      </c>
      <c r="G11" s="25">
        <v>1</v>
      </c>
      <c r="H11" s="24"/>
      <c r="I11" s="23"/>
      <c r="J11" s="23"/>
      <c r="K11" s="23"/>
    </row>
    <row r="12" spans="2:11" x14ac:dyDescent="0.2">
      <c r="B12" s="484"/>
      <c r="C12" s="34"/>
      <c r="D12" s="23"/>
      <c r="E12" s="188"/>
      <c r="F12" s="188"/>
      <c r="G12" s="25"/>
      <c r="H12" s="24"/>
      <c r="I12" s="23"/>
      <c r="J12" s="23"/>
      <c r="K12" s="23"/>
    </row>
    <row r="13" spans="2:11" x14ac:dyDescent="0.2">
      <c r="B13" s="580"/>
      <c r="C13" s="34"/>
      <c r="D13" s="23"/>
      <c r="E13" s="188" t="s">
        <v>620</v>
      </c>
      <c r="F13" s="25" t="s">
        <v>621</v>
      </c>
      <c r="G13" s="25">
        <v>63</v>
      </c>
      <c r="H13" s="24"/>
      <c r="I13" s="23"/>
      <c r="J13" s="23"/>
      <c r="K13" s="23" t="s">
        <v>622</v>
      </c>
    </row>
    <row r="14" spans="2:11" x14ac:dyDescent="0.2">
      <c r="B14" s="484"/>
      <c r="C14" s="34"/>
      <c r="D14" s="23"/>
      <c r="E14" s="25" t="s">
        <v>617</v>
      </c>
      <c r="F14" s="25" t="s">
        <v>623</v>
      </c>
      <c r="G14" s="25">
        <v>1</v>
      </c>
      <c r="H14" s="24"/>
      <c r="I14" s="23"/>
      <c r="J14" s="23"/>
      <c r="K14" s="23"/>
    </row>
    <row r="15" spans="2:11" x14ac:dyDescent="0.2">
      <c r="B15" s="580">
        <v>37858</v>
      </c>
      <c r="C15" s="34"/>
      <c r="D15" s="23"/>
      <c r="E15" s="25" t="s">
        <v>624</v>
      </c>
      <c r="F15" s="25" t="s">
        <v>625</v>
      </c>
      <c r="G15" s="25">
        <v>15</v>
      </c>
      <c r="H15" s="24">
        <v>7500</v>
      </c>
      <c r="I15" s="23"/>
      <c r="J15" s="23"/>
      <c r="K15" s="23"/>
    </row>
    <row r="16" spans="2:11" x14ac:dyDescent="0.2">
      <c r="B16" s="581" t="s">
        <v>626</v>
      </c>
      <c r="C16" s="34">
        <v>5</v>
      </c>
      <c r="D16" s="23"/>
      <c r="E16" s="25" t="s">
        <v>627</v>
      </c>
      <c r="F16" s="25" t="s">
        <v>628</v>
      </c>
      <c r="G16" s="25">
        <v>1</v>
      </c>
      <c r="H16" s="24">
        <v>3892</v>
      </c>
      <c r="I16" s="23"/>
      <c r="J16" s="23"/>
      <c r="K16" s="23"/>
    </row>
    <row r="17" spans="2:11" x14ac:dyDescent="0.2">
      <c r="B17" s="581" t="s">
        <v>629</v>
      </c>
      <c r="C17" s="34">
        <v>12</v>
      </c>
      <c r="D17" s="23"/>
      <c r="E17" s="25" t="s">
        <v>339</v>
      </c>
      <c r="F17" s="188" t="s">
        <v>630</v>
      </c>
      <c r="G17" s="25">
        <v>5</v>
      </c>
      <c r="H17" s="24">
        <v>24400</v>
      </c>
      <c r="I17" s="23"/>
      <c r="J17" s="23"/>
      <c r="K17" s="23" t="s">
        <v>631</v>
      </c>
    </row>
    <row r="18" spans="2:11" x14ac:dyDescent="0.2">
      <c r="B18" s="581" t="s">
        <v>632</v>
      </c>
      <c r="C18" s="34">
        <v>2</v>
      </c>
      <c r="D18" s="23"/>
      <c r="E18" s="25" t="s">
        <v>627</v>
      </c>
      <c r="F18" s="25" t="s">
        <v>633</v>
      </c>
      <c r="G18" s="25">
        <v>1</v>
      </c>
      <c r="H18" s="24">
        <v>10353</v>
      </c>
      <c r="I18" s="23"/>
      <c r="J18" s="23"/>
      <c r="K18" s="23" t="s">
        <v>631</v>
      </c>
    </row>
    <row r="19" spans="2:11" x14ac:dyDescent="0.2">
      <c r="B19" s="580" t="s">
        <v>634</v>
      </c>
      <c r="C19" s="34">
        <v>235</v>
      </c>
      <c r="D19" s="23"/>
      <c r="E19" s="25" t="s">
        <v>635</v>
      </c>
      <c r="F19" s="25" t="s">
        <v>636</v>
      </c>
      <c r="G19" s="25">
        <v>1</v>
      </c>
      <c r="H19" s="24">
        <v>30624</v>
      </c>
      <c r="I19" s="23"/>
      <c r="J19" s="23"/>
      <c r="K19" s="23" t="s">
        <v>631</v>
      </c>
    </row>
    <row r="20" spans="2:11" x14ac:dyDescent="0.2">
      <c r="B20" s="582"/>
      <c r="C20" s="57"/>
      <c r="D20" s="35"/>
      <c r="E20" s="51" t="s">
        <v>637</v>
      </c>
      <c r="F20" s="51" t="s">
        <v>638</v>
      </c>
      <c r="G20" s="51">
        <v>9</v>
      </c>
      <c r="H20" s="83">
        <v>17991</v>
      </c>
      <c r="I20" s="35"/>
      <c r="J20" s="51"/>
      <c r="K20" s="25" t="s">
        <v>631</v>
      </c>
    </row>
    <row r="21" spans="2:11" x14ac:dyDescent="0.2">
      <c r="B21" s="582"/>
      <c r="C21" s="57"/>
      <c r="D21" s="35"/>
      <c r="E21" s="51" t="s">
        <v>637</v>
      </c>
      <c r="F21" s="51" t="s">
        <v>639</v>
      </c>
      <c r="G21" s="51">
        <v>5</v>
      </c>
      <c r="H21" s="83">
        <v>9995</v>
      </c>
      <c r="I21" s="35"/>
      <c r="J21" s="51"/>
      <c r="K21" s="25" t="s">
        <v>631</v>
      </c>
    </row>
    <row r="22" spans="2:11" x14ac:dyDescent="0.2">
      <c r="B22" s="582"/>
      <c r="C22" s="57"/>
      <c r="D22" s="35"/>
      <c r="E22" s="51" t="s">
        <v>637</v>
      </c>
      <c r="F22" s="51" t="s">
        <v>640</v>
      </c>
      <c r="G22" s="51">
        <v>8</v>
      </c>
      <c r="H22" s="83">
        <v>1743</v>
      </c>
      <c r="I22" s="197"/>
      <c r="J22" s="125"/>
      <c r="K22" s="25" t="s">
        <v>631</v>
      </c>
    </row>
    <row r="23" spans="2:11" x14ac:dyDescent="0.2">
      <c r="B23" s="582"/>
      <c r="C23" s="57"/>
      <c r="D23" s="35"/>
      <c r="E23" s="51" t="s">
        <v>637</v>
      </c>
      <c r="F23" s="51" t="s">
        <v>641</v>
      </c>
      <c r="G23" s="51">
        <v>4</v>
      </c>
      <c r="H23" s="83">
        <v>3196</v>
      </c>
      <c r="I23" s="35"/>
      <c r="J23" s="51"/>
      <c r="K23" s="25" t="s">
        <v>631</v>
      </c>
    </row>
    <row r="24" spans="2:11" x14ac:dyDescent="0.2">
      <c r="B24" s="582"/>
      <c r="C24" s="57"/>
      <c r="D24" s="35"/>
      <c r="E24" s="51" t="s">
        <v>637</v>
      </c>
      <c r="F24" s="51" t="s">
        <v>642</v>
      </c>
      <c r="G24" s="51">
        <v>3</v>
      </c>
      <c r="H24" s="83">
        <v>8700</v>
      </c>
      <c r="I24" s="35"/>
      <c r="J24" s="51"/>
      <c r="K24" s="25" t="s">
        <v>631</v>
      </c>
    </row>
    <row r="25" spans="2:11" x14ac:dyDescent="0.2">
      <c r="B25" s="583" t="s">
        <v>240</v>
      </c>
      <c r="C25" s="39" t="s">
        <v>643</v>
      </c>
      <c r="D25" s="23"/>
      <c r="E25" s="25" t="s">
        <v>644</v>
      </c>
      <c r="F25" s="25" t="s">
        <v>645</v>
      </c>
      <c r="G25" s="41">
        <v>4</v>
      </c>
      <c r="H25" s="24">
        <v>5115</v>
      </c>
      <c r="I25" s="23"/>
      <c r="J25" s="25"/>
      <c r="K25" s="25" t="s">
        <v>631</v>
      </c>
    </row>
    <row r="26" spans="2:11" x14ac:dyDescent="0.2">
      <c r="B26" s="583" t="s">
        <v>240</v>
      </c>
      <c r="C26" s="39" t="s">
        <v>643</v>
      </c>
      <c r="D26" s="23"/>
      <c r="E26" s="25" t="s">
        <v>644</v>
      </c>
      <c r="F26" s="25" t="s">
        <v>646</v>
      </c>
      <c r="G26" s="41">
        <v>3</v>
      </c>
      <c r="H26" s="24">
        <v>1465</v>
      </c>
      <c r="I26" s="23"/>
      <c r="J26" s="25"/>
      <c r="K26" s="25" t="s">
        <v>631</v>
      </c>
    </row>
    <row r="27" spans="2:11" x14ac:dyDescent="0.2">
      <c r="B27" s="437">
        <v>42320</v>
      </c>
      <c r="C27" s="57"/>
      <c r="D27" s="35"/>
      <c r="E27" s="51" t="s">
        <v>339</v>
      </c>
      <c r="F27" s="51" t="s">
        <v>647</v>
      </c>
      <c r="G27" s="51">
        <v>1</v>
      </c>
      <c r="H27" s="83">
        <v>18651.2</v>
      </c>
      <c r="I27" s="35"/>
      <c r="J27" s="51"/>
      <c r="K27" s="25" t="s">
        <v>631</v>
      </c>
    </row>
    <row r="28" spans="2:11" x14ac:dyDescent="0.2">
      <c r="B28" s="437">
        <v>42548</v>
      </c>
      <c r="C28" s="57">
        <v>10102</v>
      </c>
      <c r="D28" s="35"/>
      <c r="E28" s="51" t="s">
        <v>339</v>
      </c>
      <c r="F28" s="51" t="s">
        <v>648</v>
      </c>
      <c r="G28" s="51">
        <v>1</v>
      </c>
      <c r="H28" s="83">
        <v>10743</v>
      </c>
      <c r="I28" s="35"/>
      <c r="J28" s="35"/>
      <c r="K28" s="35" t="s">
        <v>631</v>
      </c>
    </row>
    <row r="29" spans="2:11" x14ac:dyDescent="0.2">
      <c r="B29" s="437">
        <v>42852</v>
      </c>
      <c r="C29" s="586"/>
      <c r="D29" s="34"/>
      <c r="E29" s="51" t="s">
        <v>339</v>
      </c>
      <c r="F29" s="188" t="s">
        <v>649</v>
      </c>
      <c r="G29" s="203">
        <v>1</v>
      </c>
      <c r="H29" s="204">
        <f>9990+193.96</f>
        <v>10183.959999999999</v>
      </c>
      <c r="I29" s="35"/>
      <c r="J29" s="35"/>
      <c r="K29" s="35" t="s">
        <v>631</v>
      </c>
    </row>
    <row r="30" spans="2:11" x14ac:dyDescent="0.2">
      <c r="B30" s="437">
        <v>42852</v>
      </c>
      <c r="C30" s="586"/>
      <c r="D30" s="34"/>
      <c r="E30" s="51" t="s">
        <v>339</v>
      </c>
      <c r="F30" s="188" t="s">
        <v>650</v>
      </c>
      <c r="G30" s="203">
        <v>1</v>
      </c>
      <c r="H30" s="204">
        <f>9990+193.96</f>
        <v>10183.959999999999</v>
      </c>
      <c r="I30" s="35"/>
      <c r="J30" s="35"/>
      <c r="K30" s="35" t="s">
        <v>631</v>
      </c>
    </row>
    <row r="31" spans="2:11" x14ac:dyDescent="0.2">
      <c r="B31" s="437">
        <v>42852</v>
      </c>
      <c r="C31" s="586"/>
      <c r="D31" s="34"/>
      <c r="E31" s="51" t="s">
        <v>339</v>
      </c>
      <c r="F31" s="188" t="s">
        <v>651</v>
      </c>
      <c r="G31" s="203">
        <v>1</v>
      </c>
      <c r="H31" s="204">
        <f>4990.04+7.04</f>
        <v>4997.08</v>
      </c>
      <c r="I31" s="35"/>
      <c r="J31" s="35"/>
      <c r="K31" s="35" t="s">
        <v>631</v>
      </c>
    </row>
    <row r="32" spans="2:11" x14ac:dyDescent="0.2">
      <c r="B32" s="587">
        <v>43059</v>
      </c>
      <c r="C32" s="57"/>
      <c r="D32" s="35"/>
      <c r="E32" s="196" t="s">
        <v>652</v>
      </c>
      <c r="F32" s="196" t="s">
        <v>653</v>
      </c>
      <c r="G32" s="51">
        <v>2</v>
      </c>
      <c r="H32" s="36">
        <v>5800</v>
      </c>
      <c r="I32" s="35"/>
      <c r="J32" s="60"/>
      <c r="K32" s="588" t="s">
        <v>631</v>
      </c>
    </row>
    <row r="33" spans="2:11" x14ac:dyDescent="0.2">
      <c r="B33" s="582"/>
      <c r="C33" s="57"/>
      <c r="D33" s="35"/>
      <c r="E33" s="51"/>
      <c r="F33" s="51"/>
      <c r="G33" s="51"/>
      <c r="H33" s="83"/>
      <c r="I33" s="35"/>
      <c r="J33" s="51"/>
      <c r="K33" s="25"/>
    </row>
    <row r="34" spans="2:11" x14ac:dyDescent="0.2">
      <c r="B34" s="582"/>
      <c r="C34" s="57"/>
      <c r="D34" s="35"/>
      <c r="E34" s="51"/>
      <c r="F34" s="51"/>
      <c r="G34" s="51"/>
      <c r="H34" s="83"/>
      <c r="I34" s="35"/>
      <c r="J34" s="51"/>
      <c r="K34" s="25"/>
    </row>
    <row r="35" spans="2:11" x14ac:dyDescent="0.2">
      <c r="B35" s="584"/>
      <c r="C35" s="206"/>
      <c r="D35" s="189"/>
      <c r="E35" s="190"/>
      <c r="F35" s="190"/>
      <c r="G35" s="190"/>
      <c r="H35" s="191"/>
      <c r="I35" s="189"/>
      <c r="J35" s="190"/>
      <c r="K35" s="190"/>
    </row>
    <row r="36" spans="2:11" ht="15" x14ac:dyDescent="0.2">
      <c r="C36" s="658"/>
      <c r="F36" s="1"/>
      <c r="G36" s="1"/>
      <c r="H36" s="1"/>
      <c r="I36" s="1"/>
    </row>
    <row r="37" spans="2:11" ht="15" x14ac:dyDescent="0.2">
      <c r="C37" s="658"/>
      <c r="F37"/>
      <c r="G37" s="1"/>
      <c r="H37" s="1"/>
      <c r="I37" s="1"/>
    </row>
    <row r="38" spans="2:11" ht="15" x14ac:dyDescent="0.2">
      <c r="B38" s="651" t="s">
        <v>273</v>
      </c>
      <c r="C38" s="649"/>
      <c r="D38" s="1" t="s">
        <v>274</v>
      </c>
      <c r="F38" s="11" t="s">
        <v>275</v>
      </c>
      <c r="G38" s="1" t="s">
        <v>276</v>
      </c>
      <c r="H38" s="1"/>
      <c r="J38" s="1"/>
    </row>
    <row r="44" spans="2:11" x14ac:dyDescent="0.2">
      <c r="B44" s="865" t="s">
        <v>654</v>
      </c>
      <c r="C44" s="865"/>
      <c r="D44" s="865"/>
      <c r="E44" s="865"/>
      <c r="F44" s="865"/>
      <c r="G44" s="865"/>
      <c r="H44" s="865"/>
      <c r="I44" s="865"/>
      <c r="J44" s="865"/>
      <c r="K44" s="865"/>
    </row>
    <row r="46" spans="2:11" x14ac:dyDescent="0.2">
      <c r="B46" s="578" t="s">
        <v>108</v>
      </c>
      <c r="C46" s="16" t="s">
        <v>109</v>
      </c>
      <c r="D46" s="16" t="s">
        <v>110</v>
      </c>
      <c r="E46" s="16" t="s">
        <v>111</v>
      </c>
      <c r="F46" s="16" t="s">
        <v>112</v>
      </c>
      <c r="G46" s="16" t="s">
        <v>113</v>
      </c>
      <c r="H46" s="17" t="s">
        <v>114</v>
      </c>
      <c r="I46" s="16" t="s">
        <v>115</v>
      </c>
      <c r="J46" s="16"/>
      <c r="K46" s="16" t="s">
        <v>116</v>
      </c>
    </row>
    <row r="47" spans="2:11" x14ac:dyDescent="0.2">
      <c r="B47" s="579" t="s">
        <v>117</v>
      </c>
      <c r="C47" s="62" t="s">
        <v>118</v>
      </c>
      <c r="D47" s="62" t="s">
        <v>119</v>
      </c>
      <c r="E47" s="62" t="s">
        <v>120</v>
      </c>
      <c r="F47" s="62"/>
      <c r="G47" s="62" t="s">
        <v>121</v>
      </c>
      <c r="H47" s="63" t="s">
        <v>122</v>
      </c>
      <c r="I47" s="62" t="s">
        <v>123</v>
      </c>
      <c r="J47" s="62" t="s">
        <v>124</v>
      </c>
      <c r="K47" s="62"/>
    </row>
    <row r="48" spans="2:11" x14ac:dyDescent="0.2">
      <c r="B48" s="484"/>
      <c r="C48" s="34"/>
      <c r="D48" s="23"/>
      <c r="E48" s="25"/>
      <c r="F48" s="25"/>
      <c r="G48" s="23"/>
      <c r="H48" s="24"/>
      <c r="I48" s="23"/>
      <c r="J48" s="33"/>
      <c r="K48" s="23"/>
    </row>
    <row r="49" spans="2:11" x14ac:dyDescent="0.2">
      <c r="B49" s="484"/>
      <c r="C49" s="34"/>
      <c r="D49" s="23"/>
      <c r="E49" s="25"/>
      <c r="F49" s="25"/>
      <c r="G49" s="23"/>
      <c r="H49" s="24"/>
      <c r="I49" s="23"/>
      <c r="J49" s="23"/>
      <c r="K49" s="23"/>
    </row>
    <row r="50" spans="2:11" x14ac:dyDescent="0.2">
      <c r="B50" s="484"/>
      <c r="C50" s="34"/>
      <c r="D50" s="23"/>
      <c r="E50" s="25"/>
      <c r="F50" s="25"/>
      <c r="G50" s="25"/>
      <c r="H50" s="24"/>
      <c r="I50" s="23"/>
      <c r="J50" s="23"/>
      <c r="K50" s="23"/>
    </row>
    <row r="51" spans="2:11" x14ac:dyDescent="0.2">
      <c r="B51" s="484"/>
      <c r="C51" s="34"/>
      <c r="D51" s="23"/>
      <c r="E51" s="25"/>
      <c r="F51" s="25"/>
      <c r="G51" s="25"/>
      <c r="H51" s="24"/>
      <c r="I51" s="23"/>
      <c r="J51" s="23"/>
      <c r="K51" s="23"/>
    </row>
    <row r="52" spans="2:11" x14ac:dyDescent="0.2">
      <c r="B52" s="484"/>
      <c r="C52" s="34"/>
      <c r="D52" s="23"/>
      <c r="E52" s="25"/>
      <c r="F52" s="25"/>
      <c r="G52" s="25"/>
      <c r="H52" s="24"/>
      <c r="I52" s="23"/>
      <c r="J52" s="23"/>
      <c r="K52" s="23"/>
    </row>
    <row r="53" spans="2:11" x14ac:dyDescent="0.2">
      <c r="B53" s="484"/>
      <c r="C53" s="34"/>
      <c r="D53" s="23"/>
      <c r="E53" s="25"/>
      <c r="F53" s="25"/>
      <c r="G53" s="25"/>
      <c r="H53" s="24"/>
      <c r="I53" s="23"/>
      <c r="J53" s="23"/>
      <c r="K53" s="23"/>
    </row>
    <row r="54" spans="2:11" x14ac:dyDescent="0.2">
      <c r="B54" s="484"/>
      <c r="C54" s="34"/>
      <c r="D54" s="23"/>
      <c r="E54" s="25"/>
      <c r="F54" s="25"/>
      <c r="G54" s="25"/>
      <c r="H54" s="24"/>
      <c r="I54" s="23"/>
      <c r="J54" s="23"/>
      <c r="K54" s="23"/>
    </row>
    <row r="55" spans="2:11" x14ac:dyDescent="0.2">
      <c r="B55" s="484"/>
      <c r="C55" s="34"/>
      <c r="D55" s="23"/>
      <c r="E55" s="25"/>
      <c r="F55" s="50"/>
      <c r="G55" s="25"/>
      <c r="H55" s="24"/>
      <c r="I55" s="23"/>
      <c r="J55" s="23"/>
      <c r="K55" s="23"/>
    </row>
    <row r="56" spans="2:11" x14ac:dyDescent="0.2">
      <c r="B56" s="580"/>
      <c r="C56" s="34"/>
      <c r="D56" s="23"/>
      <c r="E56" s="25"/>
      <c r="F56" s="25"/>
      <c r="G56" s="25"/>
      <c r="H56" s="24"/>
      <c r="I56" s="23"/>
      <c r="J56" s="23"/>
      <c r="K56" s="23"/>
    </row>
    <row r="57" spans="2:11" x14ac:dyDescent="0.2">
      <c r="B57" s="484"/>
      <c r="C57" s="34"/>
      <c r="D57" s="23"/>
      <c r="E57" s="25"/>
      <c r="F57" s="25"/>
      <c r="G57" s="25"/>
      <c r="H57" s="24"/>
      <c r="I57" s="23"/>
      <c r="J57" s="23"/>
      <c r="K57" s="23"/>
    </row>
    <row r="58" spans="2:11" x14ac:dyDescent="0.2">
      <c r="B58" s="484"/>
      <c r="C58" s="34"/>
      <c r="D58" s="23"/>
      <c r="E58" s="25"/>
      <c r="F58" s="25"/>
      <c r="G58" s="25"/>
      <c r="H58" s="24"/>
      <c r="I58" s="23"/>
      <c r="J58" s="23"/>
      <c r="K58" s="23"/>
    </row>
    <row r="59" spans="2:11" x14ac:dyDescent="0.2">
      <c r="B59" s="484"/>
      <c r="C59" s="34"/>
      <c r="D59" s="23"/>
      <c r="E59" s="25"/>
      <c r="F59" s="25"/>
      <c r="G59" s="23"/>
      <c r="H59" s="24"/>
      <c r="I59" s="23"/>
      <c r="J59" s="33"/>
      <c r="K59" s="23"/>
    </row>
    <row r="60" spans="2:11" x14ac:dyDescent="0.2">
      <c r="B60" s="484"/>
      <c r="C60" s="34"/>
      <c r="D60" s="23"/>
      <c r="E60" s="25"/>
      <c r="F60" s="25"/>
      <c r="G60" s="23"/>
      <c r="H60" s="24"/>
      <c r="I60" s="23"/>
      <c r="J60" s="23"/>
      <c r="K60" s="23"/>
    </row>
    <row r="61" spans="2:11" x14ac:dyDescent="0.2">
      <c r="B61" s="484"/>
      <c r="C61" s="34"/>
      <c r="D61" s="23"/>
      <c r="E61" s="25"/>
      <c r="F61" s="25"/>
      <c r="G61" s="25"/>
      <c r="H61" s="24"/>
      <c r="I61" s="23"/>
      <c r="J61" s="23"/>
      <c r="K61" s="23"/>
    </row>
    <row r="62" spans="2:11" x14ac:dyDescent="0.2">
      <c r="B62" s="484"/>
      <c r="C62" s="34"/>
      <c r="D62" s="23"/>
      <c r="E62" s="25"/>
      <c r="F62" s="25"/>
      <c r="G62" s="25"/>
      <c r="H62" s="24"/>
      <c r="I62" s="23"/>
      <c r="J62" s="23"/>
      <c r="K62" s="23"/>
    </row>
    <row r="63" spans="2:11" x14ac:dyDescent="0.2">
      <c r="B63" s="484"/>
      <c r="C63" s="34"/>
      <c r="D63" s="23"/>
      <c r="E63" s="25"/>
      <c r="F63" s="25"/>
      <c r="G63" s="25"/>
      <c r="H63" s="24"/>
      <c r="I63" s="23"/>
      <c r="J63" s="23"/>
      <c r="K63" s="23"/>
    </row>
    <row r="64" spans="2:11" x14ac:dyDescent="0.2">
      <c r="B64" s="484"/>
      <c r="C64" s="34"/>
      <c r="D64" s="23"/>
      <c r="E64" s="25"/>
      <c r="F64" s="25"/>
      <c r="G64" s="25"/>
      <c r="H64" s="24"/>
      <c r="I64" s="23"/>
      <c r="J64" s="23"/>
      <c r="K64" s="23"/>
    </row>
    <row r="65" spans="2:11" x14ac:dyDescent="0.2">
      <c r="B65" s="484"/>
      <c r="C65" s="34"/>
      <c r="D65" s="23"/>
      <c r="E65" s="25"/>
      <c r="F65" s="25"/>
      <c r="G65" s="25"/>
      <c r="H65" s="24"/>
      <c r="I65" s="23"/>
      <c r="J65" s="23"/>
      <c r="K65" s="23"/>
    </row>
    <row r="66" spans="2:11" x14ac:dyDescent="0.2">
      <c r="B66" s="484"/>
      <c r="C66" s="34"/>
      <c r="D66" s="23"/>
      <c r="E66" s="25"/>
      <c r="F66" s="50"/>
      <c r="G66" s="25"/>
      <c r="H66" s="24"/>
      <c r="I66" s="23"/>
      <c r="J66" s="23"/>
      <c r="K66" s="23"/>
    </row>
    <row r="67" spans="2:11" x14ac:dyDescent="0.2">
      <c r="B67" s="580"/>
      <c r="C67" s="34"/>
      <c r="D67" s="23"/>
      <c r="E67" s="25"/>
      <c r="F67" s="25"/>
      <c r="G67" s="25"/>
      <c r="H67" s="24"/>
      <c r="I67" s="23"/>
      <c r="J67" s="23"/>
      <c r="K67" s="23"/>
    </row>
    <row r="68" spans="2:11" x14ac:dyDescent="0.2">
      <c r="B68" s="484"/>
      <c r="C68" s="34"/>
      <c r="D68" s="23"/>
      <c r="E68" s="25"/>
      <c r="F68" s="25"/>
      <c r="G68" s="25"/>
      <c r="H68" s="24"/>
      <c r="I68" s="23"/>
      <c r="J68" s="23"/>
      <c r="K68" s="23"/>
    </row>
    <row r="69" spans="2:11" x14ac:dyDescent="0.2">
      <c r="B69" s="484"/>
      <c r="C69" s="34"/>
      <c r="D69" s="23"/>
      <c r="E69" s="25"/>
      <c r="F69" s="25"/>
      <c r="G69" s="25"/>
      <c r="H69" s="24"/>
      <c r="I69" s="23"/>
      <c r="J69" s="23"/>
      <c r="K69" s="23"/>
    </row>
    <row r="70" spans="2:11" x14ac:dyDescent="0.2">
      <c r="B70" s="484"/>
      <c r="C70" s="34"/>
      <c r="D70" s="23"/>
      <c r="E70" s="25"/>
      <c r="F70" s="25"/>
      <c r="G70" s="23"/>
      <c r="H70" s="24"/>
      <c r="I70" s="23"/>
      <c r="J70" s="33"/>
      <c r="K70" s="23"/>
    </row>
    <row r="71" spans="2:11" x14ac:dyDescent="0.2">
      <c r="B71" s="484"/>
      <c r="C71" s="34"/>
      <c r="D71" s="23"/>
      <c r="E71" s="25"/>
      <c r="F71" s="25"/>
      <c r="G71" s="23"/>
      <c r="H71" s="24"/>
      <c r="I71" s="23"/>
      <c r="J71" s="23"/>
      <c r="K71" s="23"/>
    </row>
    <row r="72" spans="2:11" x14ac:dyDescent="0.2">
      <c r="B72" s="484"/>
      <c r="C72" s="34"/>
      <c r="D72" s="23"/>
      <c r="E72" s="25"/>
      <c r="F72" s="25"/>
      <c r="G72" s="25"/>
      <c r="H72" s="24"/>
      <c r="I72" s="23"/>
      <c r="J72" s="23"/>
      <c r="K72" s="23"/>
    </row>
    <row r="73" spans="2:11" x14ac:dyDescent="0.2">
      <c r="B73" s="484"/>
      <c r="C73" s="34"/>
      <c r="D73" s="23"/>
      <c r="E73" s="25"/>
      <c r="F73" s="25"/>
      <c r="G73" s="25"/>
      <c r="H73" s="24"/>
      <c r="I73" s="23"/>
      <c r="J73" s="23"/>
      <c r="K73" s="23"/>
    </row>
    <row r="74" spans="2:11" x14ac:dyDescent="0.2">
      <c r="B74" s="484"/>
      <c r="C74" s="34"/>
      <c r="D74" s="23"/>
      <c r="E74" s="25"/>
      <c r="F74" s="25"/>
      <c r="G74" s="25"/>
      <c r="H74" s="24"/>
      <c r="I74" s="23"/>
      <c r="J74" s="23"/>
      <c r="K74" s="23"/>
    </row>
    <row r="75" spans="2:11" x14ac:dyDescent="0.2">
      <c r="B75" s="484"/>
      <c r="C75" s="34"/>
      <c r="D75" s="23"/>
      <c r="E75" s="25"/>
      <c r="F75" s="25"/>
      <c r="G75" s="25"/>
      <c r="H75" s="24"/>
      <c r="I75" s="23"/>
      <c r="J75" s="23"/>
      <c r="K75" s="23"/>
    </row>
    <row r="76" spans="2:11" x14ac:dyDescent="0.2">
      <c r="B76" s="584"/>
      <c r="C76" s="206"/>
      <c r="D76" s="189"/>
      <c r="E76" s="190"/>
      <c r="F76" s="190"/>
      <c r="G76" s="190"/>
      <c r="H76" s="192"/>
      <c r="I76" s="189"/>
      <c r="J76" s="189"/>
      <c r="K76" s="189"/>
    </row>
    <row r="80" spans="2:11" ht="15" x14ac:dyDescent="0.2">
      <c r="B80" s="651" t="s">
        <v>273</v>
      </c>
      <c r="C80" s="649"/>
      <c r="D80" s="1" t="s">
        <v>274</v>
      </c>
      <c r="F80" s="11" t="s">
        <v>275</v>
      </c>
      <c r="G80" s="1" t="s">
        <v>276</v>
      </c>
      <c r="H80" s="1"/>
      <c r="J80" s="1"/>
    </row>
  </sheetData>
  <mergeCells count="1">
    <mergeCell ref="B44:K44"/>
  </mergeCells>
  <pageMargins left="0.74803149606299213" right="0.35433070866141736" top="0.39370078740157483" bottom="0.15748031496062992" header="0.51181102362204722" footer="0.51181102362204722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263"/>
  <sheetViews>
    <sheetView topLeftCell="A206" zoomScaleNormal="100" workbookViewId="0">
      <selection activeCell="G130" sqref="G130:G131"/>
    </sheetView>
  </sheetViews>
  <sheetFormatPr defaultRowHeight="12.75" x14ac:dyDescent="0.2"/>
  <cols>
    <col min="1" max="1" width="2" style="13" customWidth="1"/>
    <col min="2" max="2" width="10" style="13" customWidth="1"/>
    <col min="3" max="3" width="9.85546875" style="13" customWidth="1"/>
    <col min="4" max="4" width="6.7109375" style="13" customWidth="1"/>
    <col min="5" max="5" width="19.5703125" style="13" customWidth="1"/>
    <col min="6" max="6" width="27.42578125" style="13" bestFit="1" customWidth="1"/>
    <col min="7" max="7" width="7.85546875" style="519" customWidth="1"/>
    <col min="8" max="8" width="10.140625" style="14" bestFit="1" customWidth="1"/>
    <col min="9" max="9" width="10.7109375" style="13" customWidth="1"/>
    <col min="10" max="10" width="10.7109375" style="70" customWidth="1"/>
    <col min="11" max="11" width="22" style="13" customWidth="1"/>
    <col min="12" max="16384" width="9.140625" style="13"/>
  </cols>
  <sheetData>
    <row r="2" spans="2:11" ht="18.75" x14ac:dyDescent="0.3">
      <c r="B2" s="15" t="s">
        <v>106</v>
      </c>
      <c r="C2" s="15"/>
      <c r="D2" s="8"/>
      <c r="E2" s="1" t="s">
        <v>655</v>
      </c>
    </row>
    <row r="3" spans="2:11" ht="12" customHeight="1" x14ac:dyDescent="0.2"/>
    <row r="4" spans="2:11" x14ac:dyDescent="0.2">
      <c r="B4" s="16" t="s">
        <v>108</v>
      </c>
      <c r="C4" s="16" t="s">
        <v>109</v>
      </c>
      <c r="D4" s="16" t="s">
        <v>110</v>
      </c>
      <c r="E4" s="16" t="s">
        <v>111</v>
      </c>
      <c r="F4" s="16" t="s">
        <v>112</v>
      </c>
      <c r="G4" s="16" t="s">
        <v>113</v>
      </c>
      <c r="H4" s="17" t="s">
        <v>114</v>
      </c>
      <c r="I4" s="862" t="s">
        <v>115</v>
      </c>
      <c r="J4" s="862"/>
      <c r="K4" s="16" t="s">
        <v>116</v>
      </c>
    </row>
    <row r="5" spans="2:11" x14ac:dyDescent="0.2">
      <c r="B5" s="18" t="s">
        <v>117</v>
      </c>
      <c r="C5" s="18" t="s">
        <v>118</v>
      </c>
      <c r="D5" s="18" t="s">
        <v>119</v>
      </c>
      <c r="E5" s="18" t="s">
        <v>120</v>
      </c>
      <c r="F5" s="18"/>
      <c r="G5" s="18" t="s">
        <v>121</v>
      </c>
      <c r="H5" s="19" t="s">
        <v>122</v>
      </c>
      <c r="I5" s="652" t="s">
        <v>123</v>
      </c>
      <c r="J5" s="71" t="s">
        <v>124</v>
      </c>
      <c r="K5" s="18"/>
    </row>
    <row r="6" spans="2:11" x14ac:dyDescent="0.2">
      <c r="B6" s="20"/>
      <c r="C6" s="20"/>
      <c r="D6" s="20"/>
      <c r="E6" s="20"/>
      <c r="F6" s="20" t="s">
        <v>132</v>
      </c>
      <c r="G6" s="522">
        <v>1</v>
      </c>
      <c r="H6" s="22">
        <v>2098</v>
      </c>
      <c r="I6" s="20"/>
      <c r="J6" s="21"/>
      <c r="K6" s="193" t="s">
        <v>656</v>
      </c>
    </row>
    <row r="7" spans="2:11" x14ac:dyDescent="0.2">
      <c r="B7" s="23"/>
      <c r="C7" s="23"/>
      <c r="D7" s="23"/>
      <c r="E7" s="23"/>
      <c r="F7" s="25" t="s">
        <v>190</v>
      </c>
      <c r="G7" s="523">
        <v>2</v>
      </c>
      <c r="H7" s="24">
        <v>2509</v>
      </c>
      <c r="I7" s="23"/>
      <c r="J7" s="25"/>
      <c r="K7" s="23" t="s">
        <v>657</v>
      </c>
    </row>
    <row r="8" spans="2:11" x14ac:dyDescent="0.2">
      <c r="B8" s="23"/>
      <c r="C8" s="23"/>
      <c r="D8" s="23"/>
      <c r="E8" s="23"/>
      <c r="F8" s="25" t="s">
        <v>199</v>
      </c>
      <c r="G8" s="41">
        <v>1</v>
      </c>
      <c r="H8" s="24">
        <v>2569</v>
      </c>
      <c r="I8" s="23"/>
      <c r="J8" s="25"/>
      <c r="K8" s="23" t="s">
        <v>657</v>
      </c>
    </row>
    <row r="9" spans="2:11" x14ac:dyDescent="0.2">
      <c r="B9" s="23"/>
      <c r="C9" s="23"/>
      <c r="D9" s="23"/>
      <c r="E9" s="23"/>
      <c r="F9" s="25" t="s">
        <v>187</v>
      </c>
      <c r="G9" s="523">
        <v>3</v>
      </c>
      <c r="H9" s="24">
        <v>2245.3000000000002</v>
      </c>
      <c r="I9" s="23"/>
      <c r="J9" s="25"/>
      <c r="K9" s="25" t="s">
        <v>658</v>
      </c>
    </row>
    <row r="10" spans="2:11" x14ac:dyDescent="0.2">
      <c r="B10" s="23"/>
      <c r="C10" s="23"/>
      <c r="D10" s="23"/>
      <c r="E10" s="23"/>
      <c r="F10" s="25" t="s">
        <v>188</v>
      </c>
      <c r="G10" s="523">
        <v>1</v>
      </c>
      <c r="H10" s="24">
        <v>1100</v>
      </c>
      <c r="I10" s="23"/>
      <c r="K10" s="25" t="s">
        <v>658</v>
      </c>
    </row>
    <row r="11" spans="2:11" x14ac:dyDescent="0.2">
      <c r="B11" s="23"/>
      <c r="C11" s="23"/>
      <c r="D11" s="23"/>
      <c r="E11" s="23"/>
      <c r="F11" s="25" t="s">
        <v>205</v>
      </c>
      <c r="G11" s="523">
        <v>15</v>
      </c>
      <c r="H11" s="24">
        <f>18288+7450</f>
        <v>25738</v>
      </c>
      <c r="I11" s="23"/>
      <c r="J11" s="25"/>
      <c r="K11" s="23" t="s">
        <v>574</v>
      </c>
    </row>
    <row r="12" spans="2:11" x14ac:dyDescent="0.2">
      <c r="B12" s="23"/>
      <c r="C12" s="23"/>
      <c r="D12" s="23"/>
      <c r="E12" s="23"/>
      <c r="F12" s="25" t="s">
        <v>209</v>
      </c>
      <c r="G12" s="523">
        <v>1</v>
      </c>
      <c r="H12" s="24">
        <v>1701</v>
      </c>
      <c r="I12" s="23"/>
      <c r="J12" s="25"/>
      <c r="K12" s="194" t="s">
        <v>231</v>
      </c>
    </row>
    <row r="13" spans="2:11" x14ac:dyDescent="0.2">
      <c r="B13" s="23"/>
      <c r="C13" s="23"/>
      <c r="D13" s="23"/>
      <c r="E13" s="52" t="s">
        <v>278</v>
      </c>
      <c r="F13" s="46" t="s">
        <v>279</v>
      </c>
      <c r="G13" s="524">
        <v>2</v>
      </c>
      <c r="H13" s="47">
        <v>2000</v>
      </c>
      <c r="I13" s="75"/>
      <c r="J13" s="25"/>
      <c r="K13" s="25" t="s">
        <v>400</v>
      </c>
    </row>
    <row r="14" spans="2:11" x14ac:dyDescent="0.2">
      <c r="B14" s="23"/>
      <c r="C14" s="23"/>
      <c r="D14" s="23"/>
      <c r="E14" s="25" t="s">
        <v>278</v>
      </c>
      <c r="F14" s="25" t="s">
        <v>280</v>
      </c>
      <c r="G14" s="523">
        <v>1</v>
      </c>
      <c r="H14" s="24">
        <v>852</v>
      </c>
      <c r="I14" s="23"/>
      <c r="J14" s="25"/>
      <c r="K14" s="25" t="s">
        <v>400</v>
      </c>
    </row>
    <row r="15" spans="2:11" x14ac:dyDescent="0.2">
      <c r="B15" s="23"/>
      <c r="C15" s="23"/>
      <c r="D15" s="23"/>
      <c r="E15" s="25" t="s">
        <v>282</v>
      </c>
      <c r="F15" s="25" t="s">
        <v>283</v>
      </c>
      <c r="G15" s="523">
        <v>1</v>
      </c>
      <c r="H15" s="24">
        <v>600</v>
      </c>
      <c r="I15" s="23"/>
      <c r="J15" s="25"/>
      <c r="K15" s="25" t="s">
        <v>400</v>
      </c>
    </row>
    <row r="16" spans="2:11" x14ac:dyDescent="0.2">
      <c r="B16" s="23"/>
      <c r="C16" s="23"/>
      <c r="D16" s="23"/>
      <c r="E16" s="25" t="s">
        <v>282</v>
      </c>
      <c r="F16" s="25" t="s">
        <v>285</v>
      </c>
      <c r="G16" s="41">
        <v>1</v>
      </c>
      <c r="H16" s="24">
        <v>880</v>
      </c>
      <c r="I16" s="23"/>
      <c r="J16" s="25"/>
      <c r="K16" s="25" t="s">
        <v>400</v>
      </c>
    </row>
    <row r="17" spans="2:11" x14ac:dyDescent="0.2">
      <c r="B17" s="23"/>
      <c r="C17" s="23"/>
      <c r="D17" s="23"/>
      <c r="E17" s="25" t="s">
        <v>286</v>
      </c>
      <c r="F17" s="25" t="s">
        <v>287</v>
      </c>
      <c r="G17" s="41">
        <v>1</v>
      </c>
      <c r="H17" s="24">
        <v>1342</v>
      </c>
      <c r="I17" s="23"/>
      <c r="J17" s="25"/>
      <c r="K17" s="25" t="s">
        <v>400</v>
      </c>
    </row>
    <row r="18" spans="2:11" x14ac:dyDescent="0.2">
      <c r="B18" s="23"/>
      <c r="C18" s="23"/>
      <c r="D18" s="23"/>
      <c r="E18" s="25" t="s">
        <v>289</v>
      </c>
      <c r="F18" s="25" t="s">
        <v>290</v>
      </c>
      <c r="G18" s="41">
        <v>1</v>
      </c>
      <c r="H18" s="24">
        <v>350</v>
      </c>
      <c r="I18" s="23"/>
      <c r="J18" s="25"/>
      <c r="K18" s="25" t="s">
        <v>400</v>
      </c>
    </row>
    <row r="19" spans="2:11" x14ac:dyDescent="0.2">
      <c r="B19" s="23"/>
      <c r="C19" s="23"/>
      <c r="D19" s="23"/>
      <c r="E19" s="25" t="s">
        <v>291</v>
      </c>
      <c r="F19" s="23" t="s">
        <v>295</v>
      </c>
      <c r="G19" s="523">
        <v>1</v>
      </c>
      <c r="H19" s="24">
        <v>1749</v>
      </c>
      <c r="I19" s="23"/>
      <c r="J19" s="25"/>
      <c r="K19" s="25" t="s">
        <v>400</v>
      </c>
    </row>
    <row r="20" spans="2:11" x14ac:dyDescent="0.2">
      <c r="B20" s="23"/>
      <c r="C20" s="23"/>
      <c r="D20" s="23"/>
      <c r="E20" s="25" t="s">
        <v>291</v>
      </c>
      <c r="F20" s="23" t="s">
        <v>296</v>
      </c>
      <c r="G20" s="523">
        <v>1</v>
      </c>
      <c r="H20" s="24">
        <v>2031</v>
      </c>
      <c r="I20" s="23"/>
      <c r="J20" s="25"/>
      <c r="K20" s="25" t="s">
        <v>400</v>
      </c>
    </row>
    <row r="21" spans="2:11" x14ac:dyDescent="0.2">
      <c r="B21" s="23"/>
      <c r="C21" s="23"/>
      <c r="D21" s="23"/>
      <c r="E21" s="25" t="s">
        <v>291</v>
      </c>
      <c r="F21" s="23" t="s">
        <v>297</v>
      </c>
      <c r="G21" s="523">
        <v>2</v>
      </c>
      <c r="H21" s="24">
        <v>1956</v>
      </c>
      <c r="I21" s="23"/>
      <c r="J21" s="25"/>
      <c r="K21" s="25" t="s">
        <v>400</v>
      </c>
    </row>
    <row r="22" spans="2:11" x14ac:dyDescent="0.2">
      <c r="B22" s="23"/>
      <c r="C22" s="23"/>
      <c r="D22" s="23"/>
      <c r="E22" s="25" t="s">
        <v>291</v>
      </c>
      <c r="F22" s="23" t="s">
        <v>298</v>
      </c>
      <c r="G22" s="523">
        <v>1</v>
      </c>
      <c r="H22" s="24">
        <v>1165</v>
      </c>
      <c r="I22" s="23"/>
      <c r="J22" s="25"/>
      <c r="K22" s="25" t="s">
        <v>400</v>
      </c>
    </row>
    <row r="23" spans="2:11" x14ac:dyDescent="0.2">
      <c r="B23" s="23"/>
      <c r="C23" s="23"/>
      <c r="D23" s="23"/>
      <c r="E23" s="25" t="s">
        <v>304</v>
      </c>
      <c r="F23" s="23" t="s">
        <v>305</v>
      </c>
      <c r="G23" s="523">
        <v>1</v>
      </c>
      <c r="H23" s="24">
        <v>1170</v>
      </c>
      <c r="I23" s="23"/>
      <c r="J23" s="25"/>
      <c r="K23" s="25" t="s">
        <v>400</v>
      </c>
    </row>
    <row r="24" spans="2:11" x14ac:dyDescent="0.2">
      <c r="B24" s="23"/>
      <c r="C24" s="23"/>
      <c r="D24" s="23"/>
      <c r="E24" s="35" t="s">
        <v>308</v>
      </c>
      <c r="F24" s="35" t="s">
        <v>309</v>
      </c>
      <c r="G24" s="525">
        <v>1</v>
      </c>
      <c r="H24" s="36">
        <v>1500</v>
      </c>
      <c r="I24" s="35"/>
      <c r="J24" s="51"/>
      <c r="K24" s="51" t="s">
        <v>400</v>
      </c>
    </row>
    <row r="25" spans="2:11" x14ac:dyDescent="0.2">
      <c r="B25" s="23"/>
      <c r="C25" s="23"/>
      <c r="D25" s="23"/>
      <c r="E25" s="23"/>
      <c r="F25" s="23" t="s">
        <v>310</v>
      </c>
      <c r="G25" s="523">
        <v>2</v>
      </c>
      <c r="H25" s="24">
        <v>600</v>
      </c>
      <c r="I25" s="23"/>
      <c r="J25" s="25"/>
      <c r="K25" s="25" t="s">
        <v>400</v>
      </c>
    </row>
    <row r="26" spans="2:11" x14ac:dyDescent="0.2">
      <c r="B26" s="23"/>
      <c r="C26" s="23"/>
      <c r="D26" s="23"/>
      <c r="E26" s="25"/>
      <c r="F26" s="25" t="s">
        <v>311</v>
      </c>
      <c r="G26" s="41">
        <v>1</v>
      </c>
      <c r="H26" s="24">
        <v>2520.3000000000002</v>
      </c>
      <c r="I26" s="23"/>
      <c r="J26" s="25"/>
      <c r="K26" s="25" t="s">
        <v>400</v>
      </c>
    </row>
    <row r="27" spans="2:11" x14ac:dyDescent="0.2">
      <c r="B27" s="23"/>
      <c r="C27" s="23"/>
      <c r="D27" s="23"/>
      <c r="E27" s="25" t="s">
        <v>313</v>
      </c>
      <c r="F27" s="25" t="s">
        <v>314</v>
      </c>
      <c r="G27" s="41">
        <v>1</v>
      </c>
      <c r="H27" s="24">
        <v>2200</v>
      </c>
      <c r="I27" s="23"/>
      <c r="J27" s="25"/>
      <c r="K27" s="25" t="s">
        <v>400</v>
      </c>
    </row>
    <row r="28" spans="2:11" x14ac:dyDescent="0.2">
      <c r="B28" s="23"/>
      <c r="C28" s="23"/>
      <c r="D28" s="23"/>
      <c r="E28" s="46" t="s">
        <v>444</v>
      </c>
      <c r="F28" s="46" t="s">
        <v>659</v>
      </c>
      <c r="G28" s="524">
        <v>9</v>
      </c>
      <c r="H28" s="47">
        <v>3882</v>
      </c>
      <c r="I28" s="46"/>
      <c r="J28" s="52"/>
      <c r="K28" s="52" t="s">
        <v>471</v>
      </c>
    </row>
    <row r="29" spans="2:11" x14ac:dyDescent="0.2">
      <c r="B29" s="23"/>
      <c r="C29" s="23"/>
      <c r="D29" s="23"/>
      <c r="E29" s="25" t="s">
        <v>444</v>
      </c>
      <c r="F29" s="23" t="s">
        <v>660</v>
      </c>
      <c r="G29" s="523">
        <v>164</v>
      </c>
      <c r="H29" s="24">
        <v>20066</v>
      </c>
      <c r="I29" s="23"/>
      <c r="J29" s="25"/>
      <c r="K29" s="188" t="s">
        <v>661</v>
      </c>
    </row>
    <row r="30" spans="2:11" x14ac:dyDescent="0.2">
      <c r="B30" s="23"/>
      <c r="C30" s="23"/>
      <c r="D30" s="23"/>
      <c r="E30" s="25" t="s">
        <v>444</v>
      </c>
      <c r="F30" s="25" t="s">
        <v>448</v>
      </c>
      <c r="G30" s="523">
        <v>11</v>
      </c>
      <c r="H30" s="24">
        <v>2750</v>
      </c>
      <c r="I30" s="23"/>
      <c r="J30" s="25"/>
      <c r="K30" s="25" t="s">
        <v>471</v>
      </c>
    </row>
    <row r="31" spans="2:11" x14ac:dyDescent="0.2">
      <c r="B31" s="23"/>
      <c r="C31" s="23"/>
      <c r="D31" s="23"/>
      <c r="E31" s="25" t="s">
        <v>449</v>
      </c>
      <c r="F31" s="25" t="s">
        <v>450</v>
      </c>
      <c r="G31" s="41">
        <v>25</v>
      </c>
      <c r="H31" s="24">
        <v>750</v>
      </c>
      <c r="I31" s="23"/>
      <c r="J31" s="25"/>
      <c r="K31" s="25" t="s">
        <v>471</v>
      </c>
    </row>
    <row r="32" spans="2:11" x14ac:dyDescent="0.2">
      <c r="B32" s="23"/>
      <c r="C32" s="23"/>
      <c r="D32" s="23"/>
      <c r="E32" s="25" t="s">
        <v>449</v>
      </c>
      <c r="F32" s="25" t="s">
        <v>451</v>
      </c>
      <c r="G32" s="41">
        <v>1</v>
      </c>
      <c r="H32" s="24">
        <v>1200</v>
      </c>
      <c r="I32" s="23"/>
      <c r="J32" s="25"/>
      <c r="K32" s="25" t="s">
        <v>471</v>
      </c>
    </row>
    <row r="33" spans="1:11" x14ac:dyDescent="0.2">
      <c r="B33" s="23"/>
      <c r="C33" s="23"/>
      <c r="D33" s="23"/>
      <c r="E33" s="25" t="s">
        <v>449</v>
      </c>
      <c r="F33" s="25" t="s">
        <v>452</v>
      </c>
      <c r="G33" s="41">
        <v>8</v>
      </c>
      <c r="H33" s="24">
        <v>8000</v>
      </c>
      <c r="I33" s="23"/>
      <c r="J33" s="25"/>
      <c r="K33" s="25" t="s">
        <v>471</v>
      </c>
    </row>
    <row r="34" spans="1:11" x14ac:dyDescent="0.2">
      <c r="B34" s="23"/>
      <c r="C34" s="23"/>
      <c r="D34" s="23"/>
      <c r="E34" s="25" t="s">
        <v>449</v>
      </c>
      <c r="F34" s="25" t="s">
        <v>453</v>
      </c>
      <c r="G34" s="41">
        <v>2</v>
      </c>
      <c r="H34" s="24">
        <f>850-425</f>
        <v>425</v>
      </c>
      <c r="I34" s="23"/>
      <c r="J34" s="25"/>
      <c r="K34" s="25" t="s">
        <v>471</v>
      </c>
    </row>
    <row r="35" spans="1:11" x14ac:dyDescent="0.2">
      <c r="A35" s="26"/>
      <c r="B35" s="23"/>
      <c r="C35" s="23"/>
      <c r="D35" s="23"/>
      <c r="E35" s="25" t="s">
        <v>449</v>
      </c>
      <c r="F35" s="25" t="s">
        <v>454</v>
      </c>
      <c r="G35" s="41">
        <v>1</v>
      </c>
      <c r="H35" s="24">
        <v>2500</v>
      </c>
      <c r="I35" s="23"/>
      <c r="J35" s="25"/>
      <c r="K35" s="25" t="s">
        <v>471</v>
      </c>
    </row>
    <row r="36" spans="1:11" x14ac:dyDescent="0.2">
      <c r="B36" s="23"/>
      <c r="C36" s="23"/>
      <c r="D36" s="23"/>
      <c r="E36" s="25" t="s">
        <v>444</v>
      </c>
      <c r="F36" s="25" t="s">
        <v>292</v>
      </c>
      <c r="G36" s="41">
        <v>2</v>
      </c>
      <c r="H36" s="24">
        <v>600</v>
      </c>
      <c r="I36" s="23"/>
      <c r="J36" s="25"/>
      <c r="K36" s="25" t="s">
        <v>471</v>
      </c>
    </row>
    <row r="37" spans="1:11" x14ac:dyDescent="0.2">
      <c r="B37" s="23"/>
      <c r="C37" s="23"/>
      <c r="D37" s="23"/>
      <c r="E37" s="25" t="s">
        <v>455</v>
      </c>
      <c r="F37" s="25" t="s">
        <v>283</v>
      </c>
      <c r="G37" s="41">
        <v>1</v>
      </c>
      <c r="H37" s="24">
        <v>300</v>
      </c>
      <c r="I37" s="23"/>
      <c r="J37" s="25"/>
      <c r="K37" s="25" t="s">
        <v>471</v>
      </c>
    </row>
    <row r="38" spans="1:11" x14ac:dyDescent="0.2">
      <c r="B38" s="23"/>
      <c r="C38" s="23"/>
      <c r="D38" s="23"/>
      <c r="E38" s="25" t="s">
        <v>456</v>
      </c>
      <c r="F38" s="25" t="s">
        <v>290</v>
      </c>
      <c r="G38" s="41">
        <v>2</v>
      </c>
      <c r="H38" s="24">
        <f>1400-700</f>
        <v>700</v>
      </c>
      <c r="I38" s="23"/>
      <c r="J38" s="25"/>
      <c r="K38" s="25" t="s">
        <v>471</v>
      </c>
    </row>
    <row r="39" spans="1:11" x14ac:dyDescent="0.2">
      <c r="A39" s="30"/>
      <c r="B39" s="23"/>
      <c r="C39" s="23"/>
      <c r="D39" s="23"/>
      <c r="E39" s="25" t="s">
        <v>457</v>
      </c>
      <c r="F39" s="25" t="s">
        <v>458</v>
      </c>
      <c r="G39" s="41">
        <v>4</v>
      </c>
      <c r="H39" s="24">
        <v>1175</v>
      </c>
      <c r="I39" s="23"/>
      <c r="J39" s="25"/>
      <c r="K39" s="25" t="s">
        <v>471</v>
      </c>
    </row>
    <row r="40" spans="1:11" x14ac:dyDescent="0.2">
      <c r="B40" s="189"/>
      <c r="C40" s="189"/>
      <c r="D40" s="189"/>
      <c r="E40" s="190" t="s">
        <v>282</v>
      </c>
      <c r="F40" s="190" t="s">
        <v>459</v>
      </c>
      <c r="G40" s="526">
        <v>1</v>
      </c>
      <c r="H40" s="192">
        <v>930</v>
      </c>
      <c r="I40" s="189"/>
      <c r="J40" s="190"/>
      <c r="K40" s="190" t="s">
        <v>471</v>
      </c>
    </row>
    <row r="43" spans="1:11" s="30" customFormat="1" x14ac:dyDescent="0.2">
      <c r="B43" s="863" t="s">
        <v>182</v>
      </c>
      <c r="C43" s="863"/>
      <c r="D43" s="863"/>
      <c r="E43" s="863"/>
      <c r="F43" s="863"/>
      <c r="G43" s="863"/>
      <c r="H43" s="863"/>
      <c r="I43" s="863"/>
      <c r="J43" s="863"/>
      <c r="K43" s="863"/>
    </row>
    <row r="44" spans="1:11" s="30" customFormat="1" x14ac:dyDescent="0.2">
      <c r="B44" s="77"/>
      <c r="C44" s="77"/>
      <c r="D44" s="77"/>
      <c r="E44" s="77"/>
      <c r="F44" s="77"/>
      <c r="G44" s="527"/>
      <c r="H44" s="78"/>
      <c r="I44" s="77"/>
      <c r="J44" s="79"/>
      <c r="K44" s="77"/>
    </row>
    <row r="45" spans="1:11" s="30" customFormat="1" x14ac:dyDescent="0.2">
      <c r="B45" s="49" t="s">
        <v>108</v>
      </c>
      <c r="C45" s="49" t="s">
        <v>109</v>
      </c>
      <c r="D45" s="49" t="s">
        <v>110</v>
      </c>
      <c r="E45" s="49" t="s">
        <v>111</v>
      </c>
      <c r="F45" s="49" t="s">
        <v>112</v>
      </c>
      <c r="G45" s="49" t="s">
        <v>113</v>
      </c>
      <c r="H45" s="80" t="s">
        <v>114</v>
      </c>
      <c r="I45" s="49" t="s">
        <v>115</v>
      </c>
      <c r="J45" s="49"/>
      <c r="K45" s="49" t="s">
        <v>116</v>
      </c>
    </row>
    <row r="46" spans="1:11" s="30" customFormat="1" x14ac:dyDescent="0.2">
      <c r="B46" s="18" t="s">
        <v>117</v>
      </c>
      <c r="C46" s="18" t="s">
        <v>118</v>
      </c>
      <c r="D46" s="18" t="s">
        <v>119</v>
      </c>
      <c r="E46" s="18" t="s">
        <v>120</v>
      </c>
      <c r="F46" s="18"/>
      <c r="G46" s="18" t="s">
        <v>121</v>
      </c>
      <c r="H46" s="19" t="s">
        <v>122</v>
      </c>
      <c r="I46" s="18" t="s">
        <v>123</v>
      </c>
      <c r="J46" s="68" t="s">
        <v>124</v>
      </c>
      <c r="K46" s="18"/>
    </row>
    <row r="47" spans="1:11" x14ac:dyDescent="0.2">
      <c r="B47" s="23"/>
      <c r="C47" s="23"/>
      <c r="D47" s="23"/>
      <c r="E47" s="25" t="s">
        <v>282</v>
      </c>
      <c r="F47" s="25" t="s">
        <v>460</v>
      </c>
      <c r="G47" s="41">
        <v>1</v>
      </c>
      <c r="H47" s="24">
        <v>1845</v>
      </c>
      <c r="I47" s="23"/>
      <c r="J47" s="25"/>
      <c r="K47" s="25" t="s">
        <v>471</v>
      </c>
    </row>
    <row r="48" spans="1:11" s="30" customFormat="1" x14ac:dyDescent="0.2">
      <c r="B48" s="23"/>
      <c r="C48" s="23"/>
      <c r="D48" s="23"/>
      <c r="E48" s="25"/>
      <c r="F48" s="25" t="s">
        <v>462</v>
      </c>
      <c r="G48" s="41">
        <v>1</v>
      </c>
      <c r="H48" s="24">
        <v>1369</v>
      </c>
      <c r="I48" s="23"/>
      <c r="J48" s="25"/>
      <c r="K48" s="25" t="s">
        <v>662</v>
      </c>
    </row>
    <row r="49" spans="2:11" s="30" customFormat="1" x14ac:dyDescent="0.2">
      <c r="B49" s="23"/>
      <c r="C49" s="23"/>
      <c r="D49" s="23"/>
      <c r="E49" s="25"/>
      <c r="F49" s="25" t="s">
        <v>465</v>
      </c>
      <c r="G49" s="41">
        <v>1</v>
      </c>
      <c r="H49" s="24">
        <v>600</v>
      </c>
      <c r="I49" s="23"/>
      <c r="J49" s="25"/>
      <c r="K49" s="25" t="s">
        <v>471</v>
      </c>
    </row>
    <row r="50" spans="2:11" s="30" customFormat="1" x14ac:dyDescent="0.2">
      <c r="B50" s="23"/>
      <c r="C50" s="23"/>
      <c r="D50" s="23"/>
      <c r="E50" s="25"/>
      <c r="F50" s="25" t="s">
        <v>472</v>
      </c>
      <c r="G50" s="41">
        <v>1</v>
      </c>
      <c r="H50" s="24">
        <v>999</v>
      </c>
      <c r="I50" s="23"/>
      <c r="J50" s="25"/>
      <c r="K50" s="25" t="s">
        <v>471</v>
      </c>
    </row>
    <row r="51" spans="2:11" s="30" customFormat="1" x14ac:dyDescent="0.2">
      <c r="B51" s="23"/>
      <c r="C51" s="23"/>
      <c r="D51" s="23"/>
      <c r="E51" s="25"/>
      <c r="F51" s="25" t="s">
        <v>474</v>
      </c>
      <c r="G51" s="41">
        <v>85</v>
      </c>
      <c r="H51" s="24">
        <v>17882</v>
      </c>
      <c r="I51" s="23"/>
      <c r="J51" s="25"/>
      <c r="K51" s="25" t="s">
        <v>663</v>
      </c>
    </row>
    <row r="52" spans="2:11" s="30" customFormat="1" x14ac:dyDescent="0.2">
      <c r="B52" s="23"/>
      <c r="C52" s="23"/>
      <c r="D52" s="23"/>
      <c r="E52" s="25"/>
      <c r="F52" s="25" t="s">
        <v>478</v>
      </c>
      <c r="G52" s="41">
        <v>1</v>
      </c>
      <c r="H52" s="24">
        <v>2373</v>
      </c>
      <c r="I52" s="23"/>
      <c r="J52" s="25"/>
      <c r="K52" s="25" t="s">
        <v>664</v>
      </c>
    </row>
    <row r="53" spans="2:11" s="30" customFormat="1" x14ac:dyDescent="0.2">
      <c r="B53" s="23"/>
      <c r="C53" s="23"/>
      <c r="D53" s="23"/>
      <c r="E53" s="25"/>
      <c r="F53" s="25" t="s">
        <v>481</v>
      </c>
      <c r="G53" s="41">
        <v>1</v>
      </c>
      <c r="H53" s="24">
        <v>2050</v>
      </c>
      <c r="I53" s="23"/>
      <c r="J53" s="25"/>
      <c r="K53" s="25" t="s">
        <v>665</v>
      </c>
    </row>
    <row r="54" spans="2:11" s="30" customFormat="1" x14ac:dyDescent="0.2">
      <c r="B54" s="23"/>
      <c r="C54" s="23"/>
      <c r="D54" s="23"/>
      <c r="E54" s="25" t="s">
        <v>544</v>
      </c>
      <c r="F54" s="25" t="s">
        <v>545</v>
      </c>
      <c r="G54" s="41">
        <v>1</v>
      </c>
      <c r="H54" s="24">
        <v>1890</v>
      </c>
      <c r="I54" s="23"/>
      <c r="J54" s="25"/>
      <c r="K54" s="25" t="s">
        <v>571</v>
      </c>
    </row>
    <row r="55" spans="2:11" x14ac:dyDescent="0.2">
      <c r="B55" s="23"/>
      <c r="C55" s="23"/>
      <c r="D55" s="23"/>
      <c r="E55" s="25" t="s">
        <v>546</v>
      </c>
      <c r="F55" s="25" t="s">
        <v>547</v>
      </c>
      <c r="G55" s="41">
        <v>2</v>
      </c>
      <c r="H55" s="24">
        <v>840</v>
      </c>
      <c r="I55" s="23"/>
      <c r="J55" s="25"/>
      <c r="K55" s="25" t="s">
        <v>571</v>
      </c>
    </row>
    <row r="56" spans="2:11" x14ac:dyDescent="0.2">
      <c r="B56" s="23"/>
      <c r="C56" s="23"/>
      <c r="D56" s="23"/>
      <c r="E56" s="25" t="s">
        <v>546</v>
      </c>
      <c r="F56" s="25" t="s">
        <v>548</v>
      </c>
      <c r="G56" s="41">
        <v>2</v>
      </c>
      <c r="H56" s="24">
        <v>390</v>
      </c>
      <c r="I56" s="23"/>
      <c r="J56" s="25"/>
      <c r="K56" s="25" t="s">
        <v>571</v>
      </c>
    </row>
    <row r="57" spans="2:11" x14ac:dyDescent="0.2">
      <c r="B57" s="23"/>
      <c r="C57" s="23"/>
      <c r="D57" s="23"/>
      <c r="E57" s="25" t="s">
        <v>546</v>
      </c>
      <c r="F57" s="25" t="s">
        <v>549</v>
      </c>
      <c r="G57" s="41">
        <v>1</v>
      </c>
      <c r="H57" s="24">
        <v>150</v>
      </c>
      <c r="I57" s="23"/>
      <c r="J57" s="25"/>
      <c r="K57" s="25" t="s">
        <v>571</v>
      </c>
    </row>
    <row r="58" spans="2:11" x14ac:dyDescent="0.2">
      <c r="B58" s="23"/>
      <c r="C58" s="23"/>
      <c r="D58" s="23"/>
      <c r="E58" s="25" t="s">
        <v>546</v>
      </c>
      <c r="F58" s="25" t="s">
        <v>550</v>
      </c>
      <c r="G58" s="41">
        <v>2</v>
      </c>
      <c r="H58" s="24">
        <v>890</v>
      </c>
      <c r="I58" s="23"/>
      <c r="J58" s="25"/>
      <c r="K58" s="25" t="s">
        <v>571</v>
      </c>
    </row>
    <row r="59" spans="2:11" x14ac:dyDescent="0.2">
      <c r="B59" s="23"/>
      <c r="C59" s="23"/>
      <c r="D59" s="23"/>
      <c r="E59" s="25" t="s">
        <v>546</v>
      </c>
      <c r="F59" s="25" t="s">
        <v>551</v>
      </c>
      <c r="G59" s="41">
        <v>1</v>
      </c>
      <c r="H59" s="24">
        <v>478</v>
      </c>
      <c r="I59" s="23"/>
      <c r="J59" s="25"/>
      <c r="K59" s="25" t="s">
        <v>571</v>
      </c>
    </row>
    <row r="60" spans="2:11" x14ac:dyDescent="0.2">
      <c r="B60" s="23"/>
      <c r="C60" s="23"/>
      <c r="D60" s="23"/>
      <c r="E60" s="25" t="s">
        <v>546</v>
      </c>
      <c r="F60" s="25" t="s">
        <v>552</v>
      </c>
      <c r="G60" s="41">
        <v>2</v>
      </c>
      <c r="H60" s="24">
        <v>393</v>
      </c>
      <c r="I60" s="23"/>
      <c r="J60" s="25"/>
      <c r="K60" s="25" t="s">
        <v>571</v>
      </c>
    </row>
    <row r="61" spans="2:11" x14ac:dyDescent="0.2">
      <c r="B61" s="23"/>
      <c r="C61" s="23"/>
      <c r="D61" s="23"/>
      <c r="E61" s="25" t="s">
        <v>546</v>
      </c>
      <c r="F61" s="25" t="s">
        <v>553</v>
      </c>
      <c r="G61" s="41">
        <v>3</v>
      </c>
      <c r="H61" s="24">
        <v>315</v>
      </c>
      <c r="I61" s="23"/>
      <c r="J61" s="25"/>
      <c r="K61" s="25" t="s">
        <v>571</v>
      </c>
    </row>
    <row r="62" spans="2:11" x14ac:dyDescent="0.2">
      <c r="B62" s="23"/>
      <c r="C62" s="23"/>
      <c r="D62" s="23"/>
      <c r="E62" s="25" t="s">
        <v>546</v>
      </c>
      <c r="F62" s="25" t="s">
        <v>554</v>
      </c>
      <c r="G62" s="41">
        <v>5</v>
      </c>
      <c r="H62" s="24">
        <v>420</v>
      </c>
      <c r="I62" s="23"/>
      <c r="J62" s="25"/>
      <c r="K62" s="25" t="s">
        <v>571</v>
      </c>
    </row>
    <row r="63" spans="2:11" x14ac:dyDescent="0.2">
      <c r="B63" s="23"/>
      <c r="C63" s="23"/>
      <c r="D63" s="23"/>
      <c r="E63" s="25" t="s">
        <v>546</v>
      </c>
      <c r="F63" s="25" t="s">
        <v>555</v>
      </c>
      <c r="G63" s="41">
        <v>2</v>
      </c>
      <c r="H63" s="24">
        <v>500</v>
      </c>
      <c r="I63" s="23"/>
      <c r="J63" s="25"/>
      <c r="K63" s="25" t="s">
        <v>571</v>
      </c>
    </row>
    <row r="64" spans="2:11" x14ac:dyDescent="0.2">
      <c r="B64" s="23"/>
      <c r="C64" s="23"/>
      <c r="D64" s="23"/>
      <c r="E64" s="25" t="s">
        <v>546</v>
      </c>
      <c r="F64" s="25" t="s">
        <v>556</v>
      </c>
      <c r="G64" s="41">
        <v>2</v>
      </c>
      <c r="H64" s="24">
        <v>720</v>
      </c>
      <c r="I64" s="23"/>
      <c r="J64" s="25"/>
      <c r="K64" s="25" t="s">
        <v>571</v>
      </c>
    </row>
    <row r="65" spans="2:11" x14ac:dyDescent="0.2">
      <c r="B65" s="23"/>
      <c r="C65" s="23"/>
      <c r="D65" s="23"/>
      <c r="E65" s="25" t="s">
        <v>546</v>
      </c>
      <c r="F65" s="25" t="s">
        <v>557</v>
      </c>
      <c r="G65" s="41">
        <v>5</v>
      </c>
      <c r="H65" s="24">
        <v>550</v>
      </c>
      <c r="I65" s="23"/>
      <c r="J65" s="25"/>
      <c r="K65" s="25" t="s">
        <v>571</v>
      </c>
    </row>
    <row r="66" spans="2:11" x14ac:dyDescent="0.2">
      <c r="B66" s="23"/>
      <c r="C66" s="23"/>
      <c r="D66" s="23"/>
      <c r="E66" s="25" t="s">
        <v>546</v>
      </c>
      <c r="F66" s="25" t="s">
        <v>558</v>
      </c>
      <c r="G66" s="41">
        <v>5</v>
      </c>
      <c r="H66" s="24">
        <v>450</v>
      </c>
      <c r="I66" s="23"/>
      <c r="J66" s="25"/>
      <c r="K66" s="25" t="s">
        <v>571</v>
      </c>
    </row>
    <row r="67" spans="2:11" x14ac:dyDescent="0.2">
      <c r="B67" s="23"/>
      <c r="C67" s="23"/>
      <c r="D67" s="23"/>
      <c r="E67" s="25" t="s">
        <v>546</v>
      </c>
      <c r="F67" s="25" t="s">
        <v>552</v>
      </c>
      <c r="G67" s="41">
        <v>1</v>
      </c>
      <c r="H67" s="24">
        <v>494</v>
      </c>
      <c r="I67" s="23"/>
      <c r="J67" s="25"/>
      <c r="K67" s="25" t="s">
        <v>571</v>
      </c>
    </row>
    <row r="68" spans="2:11" x14ac:dyDescent="0.2">
      <c r="B68" s="23"/>
      <c r="C68" s="23"/>
      <c r="D68" s="23"/>
      <c r="E68" s="25" t="s">
        <v>546</v>
      </c>
      <c r="F68" s="25" t="s">
        <v>559</v>
      </c>
      <c r="G68" s="41">
        <v>1</v>
      </c>
      <c r="H68" s="24">
        <v>185</v>
      </c>
      <c r="I68" s="23"/>
      <c r="J68" s="25"/>
      <c r="K68" s="25" t="s">
        <v>571</v>
      </c>
    </row>
    <row r="69" spans="2:11" x14ac:dyDescent="0.2">
      <c r="B69" s="23"/>
      <c r="C69" s="23"/>
      <c r="D69" s="23"/>
      <c r="E69" s="51" t="s">
        <v>546</v>
      </c>
      <c r="F69" s="51" t="s">
        <v>560</v>
      </c>
      <c r="G69" s="528">
        <v>1</v>
      </c>
      <c r="H69" s="36">
        <v>205</v>
      </c>
      <c r="I69" s="35"/>
      <c r="J69" s="51"/>
      <c r="K69" s="51" t="s">
        <v>571</v>
      </c>
    </row>
    <row r="70" spans="2:11" x14ac:dyDescent="0.2">
      <c r="B70" s="23"/>
      <c r="C70" s="23"/>
      <c r="D70" s="23"/>
      <c r="E70" s="25" t="s">
        <v>561</v>
      </c>
      <c r="F70" s="25" t="s">
        <v>562</v>
      </c>
      <c r="G70" s="41">
        <v>4</v>
      </c>
      <c r="H70" s="24">
        <v>3456</v>
      </c>
      <c r="I70" s="23"/>
      <c r="J70" s="25"/>
      <c r="K70" s="25" t="s">
        <v>571</v>
      </c>
    </row>
    <row r="71" spans="2:11" x14ac:dyDescent="0.2">
      <c r="B71" s="23"/>
      <c r="C71" s="23"/>
      <c r="D71" s="23"/>
      <c r="E71" s="51" t="s">
        <v>561</v>
      </c>
      <c r="F71" s="51" t="s">
        <v>563</v>
      </c>
      <c r="G71" s="528">
        <v>3</v>
      </c>
      <c r="H71" s="36">
        <v>2593</v>
      </c>
      <c r="I71" s="23"/>
      <c r="J71" s="25"/>
      <c r="K71" s="25" t="s">
        <v>571</v>
      </c>
    </row>
    <row r="72" spans="2:11" x14ac:dyDescent="0.2">
      <c r="B72" s="23"/>
      <c r="C72" s="23"/>
      <c r="D72" s="23"/>
      <c r="E72" s="25" t="s">
        <v>546</v>
      </c>
      <c r="F72" s="25" t="s">
        <v>564</v>
      </c>
      <c r="G72" s="41">
        <v>4</v>
      </c>
      <c r="H72" s="24">
        <v>5421.8</v>
      </c>
      <c r="I72" s="23"/>
      <c r="J72" s="25"/>
      <c r="K72" s="25" t="s">
        <v>571</v>
      </c>
    </row>
    <row r="73" spans="2:11" x14ac:dyDescent="0.2">
      <c r="B73" s="23"/>
      <c r="C73" s="23"/>
      <c r="D73" s="23"/>
      <c r="E73" s="25" t="s">
        <v>510</v>
      </c>
      <c r="F73" s="23" t="s">
        <v>511</v>
      </c>
      <c r="G73" s="523">
        <v>2</v>
      </c>
      <c r="H73" s="24">
        <v>500</v>
      </c>
      <c r="I73" s="23"/>
      <c r="J73" s="25"/>
      <c r="K73" s="25" t="s">
        <v>534</v>
      </c>
    </row>
    <row r="74" spans="2:11" x14ac:dyDescent="0.2">
      <c r="B74" s="23"/>
      <c r="C74" s="81"/>
      <c r="D74" s="23"/>
      <c r="E74" s="25" t="s">
        <v>456</v>
      </c>
      <c r="F74" s="25" t="s">
        <v>290</v>
      </c>
      <c r="G74" s="41">
        <v>1</v>
      </c>
      <c r="H74" s="24">
        <v>350</v>
      </c>
      <c r="I74" s="23"/>
      <c r="J74" s="25"/>
      <c r="K74" s="25" t="s">
        <v>534</v>
      </c>
    </row>
    <row r="75" spans="2:11" x14ac:dyDescent="0.2">
      <c r="B75" s="23"/>
      <c r="C75" s="23"/>
      <c r="D75" s="23"/>
      <c r="E75" s="25" t="s">
        <v>512</v>
      </c>
      <c r="F75" s="25" t="s">
        <v>513</v>
      </c>
      <c r="G75" s="41">
        <v>1</v>
      </c>
      <c r="H75" s="24">
        <v>280</v>
      </c>
      <c r="I75" s="23"/>
      <c r="J75" s="25"/>
      <c r="K75" s="25" t="s">
        <v>534</v>
      </c>
    </row>
    <row r="76" spans="2:11" x14ac:dyDescent="0.2">
      <c r="B76" s="23"/>
      <c r="C76" s="23"/>
      <c r="D76" s="23"/>
      <c r="E76" s="25" t="s">
        <v>512</v>
      </c>
      <c r="F76" s="25" t="s">
        <v>514</v>
      </c>
      <c r="G76" s="41">
        <v>1</v>
      </c>
      <c r="H76" s="24">
        <v>335</v>
      </c>
      <c r="I76" s="23"/>
      <c r="J76" s="25"/>
      <c r="K76" s="25" t="s">
        <v>534</v>
      </c>
    </row>
    <row r="77" spans="2:11" x14ac:dyDescent="0.2">
      <c r="B77" s="23"/>
      <c r="C77" s="23"/>
      <c r="D77" s="23"/>
      <c r="E77" s="25" t="s">
        <v>515</v>
      </c>
      <c r="F77" s="25" t="s">
        <v>516</v>
      </c>
      <c r="G77" s="41">
        <v>1</v>
      </c>
      <c r="H77" s="24">
        <v>428</v>
      </c>
      <c r="I77" s="23"/>
      <c r="J77" s="25"/>
      <c r="K77" s="25" t="s">
        <v>534</v>
      </c>
    </row>
    <row r="78" spans="2:11" x14ac:dyDescent="0.2">
      <c r="B78" s="189"/>
      <c r="C78" s="189"/>
      <c r="D78" s="189"/>
      <c r="E78" s="190" t="s">
        <v>449</v>
      </c>
      <c r="F78" s="190" t="s">
        <v>517</v>
      </c>
      <c r="G78" s="526">
        <v>1</v>
      </c>
      <c r="H78" s="192">
        <v>750</v>
      </c>
      <c r="I78" s="189"/>
      <c r="J78" s="190"/>
      <c r="K78" s="190" t="s">
        <v>534</v>
      </c>
    </row>
    <row r="84" spans="1:11" x14ac:dyDescent="0.2">
      <c r="B84" s="30"/>
      <c r="C84" s="30"/>
      <c r="D84" s="30"/>
      <c r="E84" s="30"/>
      <c r="F84" s="30"/>
      <c r="G84" s="529"/>
      <c r="H84" s="32"/>
      <c r="I84" s="30"/>
      <c r="J84" s="31"/>
      <c r="K84" s="30"/>
    </row>
    <row r="85" spans="1:11" x14ac:dyDescent="0.2">
      <c r="B85" s="866" t="s">
        <v>262</v>
      </c>
      <c r="C85" s="866"/>
      <c r="D85" s="866"/>
      <c r="E85" s="866"/>
      <c r="F85" s="866"/>
      <c r="G85" s="866"/>
      <c r="H85" s="866"/>
      <c r="I85" s="866"/>
      <c r="J85" s="866"/>
      <c r="K85" s="866"/>
    </row>
    <row r="86" spans="1:11" x14ac:dyDescent="0.2">
      <c r="B86" s="652" t="s">
        <v>108</v>
      </c>
      <c r="C86" s="652" t="s">
        <v>109</v>
      </c>
      <c r="D86" s="652" t="s">
        <v>110</v>
      </c>
      <c r="E86" s="652" t="s">
        <v>111</v>
      </c>
      <c r="F86" s="652" t="s">
        <v>112</v>
      </c>
      <c r="G86" s="652" t="s">
        <v>113</v>
      </c>
      <c r="H86" s="67" t="s">
        <v>114</v>
      </c>
      <c r="I86" s="862" t="s">
        <v>115</v>
      </c>
      <c r="J86" s="862"/>
      <c r="K86" s="652" t="s">
        <v>116</v>
      </c>
    </row>
    <row r="87" spans="1:11" x14ac:dyDescent="0.2">
      <c r="B87" s="18" t="s">
        <v>117</v>
      </c>
      <c r="C87" s="18" t="s">
        <v>118</v>
      </c>
      <c r="D87" s="18" t="s">
        <v>119</v>
      </c>
      <c r="E87" s="18" t="s">
        <v>120</v>
      </c>
      <c r="F87" s="18"/>
      <c r="G87" s="18" t="s">
        <v>121</v>
      </c>
      <c r="H87" s="19" t="s">
        <v>122</v>
      </c>
      <c r="I87" s="18" t="s">
        <v>123</v>
      </c>
      <c r="J87" s="68" t="s">
        <v>124</v>
      </c>
      <c r="K87" s="18"/>
    </row>
    <row r="88" spans="1:11" x14ac:dyDescent="0.2">
      <c r="B88" s="23"/>
      <c r="C88" s="23"/>
      <c r="D88" s="23"/>
      <c r="E88" s="25" t="s">
        <v>512</v>
      </c>
      <c r="F88" s="25" t="s">
        <v>448</v>
      </c>
      <c r="G88" s="41">
        <v>1</v>
      </c>
      <c r="H88" s="24">
        <v>250</v>
      </c>
      <c r="I88" s="23"/>
      <c r="J88" s="25"/>
      <c r="K88" s="25" t="s">
        <v>534</v>
      </c>
    </row>
    <row r="89" spans="1:11" x14ac:dyDescent="0.2">
      <c r="B89" s="23"/>
      <c r="C89" s="23"/>
      <c r="D89" s="23"/>
      <c r="E89" s="25" t="s">
        <v>519</v>
      </c>
      <c r="F89" s="25" t="s">
        <v>520</v>
      </c>
      <c r="G89" s="41">
        <v>3</v>
      </c>
      <c r="H89" s="24">
        <v>300</v>
      </c>
      <c r="I89" s="23"/>
      <c r="J89" s="25"/>
      <c r="K89" s="25" t="s">
        <v>534</v>
      </c>
    </row>
    <row r="90" spans="1:11" s="30" customFormat="1" x14ac:dyDescent="0.2">
      <c r="B90" s="23"/>
      <c r="C90" s="23"/>
      <c r="D90" s="23"/>
      <c r="E90" s="25" t="s">
        <v>522</v>
      </c>
      <c r="F90" s="25" t="s">
        <v>523</v>
      </c>
      <c r="G90" s="41">
        <v>1</v>
      </c>
      <c r="H90" s="24">
        <v>990</v>
      </c>
      <c r="I90" s="23"/>
      <c r="J90" s="25"/>
      <c r="K90" s="25" t="s">
        <v>534</v>
      </c>
    </row>
    <row r="91" spans="1:11" s="30" customFormat="1" x14ac:dyDescent="0.2">
      <c r="B91" s="23"/>
      <c r="C91" s="23"/>
      <c r="D91" s="23"/>
      <c r="E91" s="25" t="s">
        <v>524</v>
      </c>
      <c r="F91" s="25" t="s">
        <v>525</v>
      </c>
      <c r="G91" s="41">
        <v>1</v>
      </c>
      <c r="H91" s="24">
        <v>1699</v>
      </c>
      <c r="I91" s="23"/>
      <c r="J91" s="25"/>
      <c r="K91" s="25" t="s">
        <v>666</v>
      </c>
    </row>
    <row r="92" spans="1:11" s="30" customFormat="1" x14ac:dyDescent="0.2">
      <c r="A92" s="13"/>
      <c r="B92" s="23"/>
      <c r="C92" s="23"/>
      <c r="D92" s="23"/>
      <c r="E92" s="25" t="s">
        <v>617</v>
      </c>
      <c r="F92" s="25" t="s">
        <v>618</v>
      </c>
      <c r="G92" s="41">
        <v>1</v>
      </c>
      <c r="H92" s="24"/>
      <c r="I92" s="23"/>
      <c r="J92" s="25"/>
      <c r="K92" s="25" t="s">
        <v>631</v>
      </c>
    </row>
    <row r="93" spans="1:11" s="30" customFormat="1" x14ac:dyDescent="0.2">
      <c r="B93" s="23"/>
      <c r="C93" s="23"/>
      <c r="D93" s="23"/>
      <c r="E93" s="25" t="s">
        <v>617</v>
      </c>
      <c r="F93" s="51" t="s">
        <v>619</v>
      </c>
      <c r="G93" s="41">
        <v>1</v>
      </c>
      <c r="H93" s="24"/>
      <c r="I93" s="23"/>
      <c r="J93" s="25"/>
      <c r="K93" s="25" t="s">
        <v>631</v>
      </c>
    </row>
    <row r="94" spans="1:11" s="30" customFormat="1" x14ac:dyDescent="0.2">
      <c r="B94" s="23"/>
      <c r="C94" s="23"/>
      <c r="D94" s="23"/>
      <c r="E94" s="25" t="s">
        <v>617</v>
      </c>
      <c r="F94" s="25" t="s">
        <v>623</v>
      </c>
      <c r="G94" s="41">
        <v>1</v>
      </c>
      <c r="H94" s="24"/>
      <c r="I94" s="23"/>
      <c r="J94" s="25"/>
      <c r="K94" s="25" t="s">
        <v>631</v>
      </c>
    </row>
    <row r="95" spans="1:11" s="30" customFormat="1" x14ac:dyDescent="0.2">
      <c r="B95" s="23"/>
      <c r="C95" s="23"/>
      <c r="D95" s="23"/>
      <c r="E95" s="25" t="s">
        <v>624</v>
      </c>
      <c r="F95" s="25" t="s">
        <v>625</v>
      </c>
      <c r="G95" s="41">
        <v>15</v>
      </c>
      <c r="H95" s="24">
        <v>7500</v>
      </c>
      <c r="I95" s="23"/>
      <c r="J95" s="25"/>
      <c r="K95" s="25" t="s">
        <v>631</v>
      </c>
    </row>
    <row r="96" spans="1:11" s="30" customFormat="1" x14ac:dyDescent="0.2">
      <c r="B96" s="23"/>
      <c r="C96" s="23"/>
      <c r="D96" s="23"/>
      <c r="E96" s="25" t="s">
        <v>637</v>
      </c>
      <c r="F96" s="25" t="s">
        <v>638</v>
      </c>
      <c r="G96" s="41">
        <v>9</v>
      </c>
      <c r="H96" s="24">
        <v>17991</v>
      </c>
      <c r="I96" s="23"/>
      <c r="J96" s="25"/>
      <c r="K96" s="25" t="s">
        <v>631</v>
      </c>
    </row>
    <row r="97" spans="1:11" s="30" customFormat="1" x14ac:dyDescent="0.2">
      <c r="B97" s="23"/>
      <c r="C97" s="23"/>
      <c r="D97" s="23"/>
      <c r="E97" s="25" t="s">
        <v>637</v>
      </c>
      <c r="F97" s="25" t="s">
        <v>639</v>
      </c>
      <c r="G97" s="41">
        <v>5</v>
      </c>
      <c r="H97" s="24">
        <v>9995</v>
      </c>
      <c r="I97" s="23"/>
      <c r="J97" s="25"/>
      <c r="K97" s="25" t="s">
        <v>631</v>
      </c>
    </row>
    <row r="98" spans="1:11" s="30" customFormat="1" x14ac:dyDescent="0.2">
      <c r="B98" s="23"/>
      <c r="C98" s="23"/>
      <c r="D98" s="23"/>
      <c r="E98" s="25" t="s">
        <v>637</v>
      </c>
      <c r="F98" s="25" t="s">
        <v>640</v>
      </c>
      <c r="G98" s="41">
        <v>7</v>
      </c>
      <c r="H98" s="24">
        <v>1743</v>
      </c>
      <c r="I98" s="23"/>
      <c r="J98" s="25"/>
      <c r="K98" s="25" t="s">
        <v>631</v>
      </c>
    </row>
    <row r="99" spans="1:11" s="30" customFormat="1" x14ac:dyDescent="0.2">
      <c r="B99" s="35"/>
      <c r="C99" s="35"/>
      <c r="D99" s="35"/>
      <c r="E99" s="51" t="s">
        <v>637</v>
      </c>
      <c r="F99" s="51" t="s">
        <v>641</v>
      </c>
      <c r="G99" s="528">
        <v>4</v>
      </c>
      <c r="H99" s="83">
        <v>3196</v>
      </c>
      <c r="I99" s="35"/>
      <c r="J99" s="51"/>
      <c r="K99" s="25" t="s">
        <v>631</v>
      </c>
    </row>
    <row r="100" spans="1:11" s="30" customFormat="1" x14ac:dyDescent="0.2">
      <c r="B100" s="35"/>
      <c r="C100" s="35"/>
      <c r="D100" s="35"/>
      <c r="E100" s="51" t="s">
        <v>637</v>
      </c>
      <c r="F100" s="51" t="s">
        <v>642</v>
      </c>
      <c r="G100" s="528">
        <v>3</v>
      </c>
      <c r="H100" s="83">
        <v>8700</v>
      </c>
      <c r="I100" s="35"/>
      <c r="J100" s="51"/>
      <c r="K100" s="25" t="s">
        <v>631</v>
      </c>
    </row>
    <row r="101" spans="1:11" s="31" customFormat="1" x14ac:dyDescent="0.2">
      <c r="B101" s="75" t="s">
        <v>397</v>
      </c>
      <c r="C101" s="39" t="s">
        <v>398</v>
      </c>
      <c r="D101" s="23"/>
      <c r="E101" s="25" t="s">
        <v>381</v>
      </c>
      <c r="F101" s="25" t="s">
        <v>667</v>
      </c>
      <c r="G101" s="41">
        <v>1</v>
      </c>
      <c r="H101" s="24">
        <v>1500</v>
      </c>
      <c r="I101" s="23"/>
      <c r="J101" s="25"/>
      <c r="K101" s="25" t="s">
        <v>534</v>
      </c>
    </row>
    <row r="102" spans="1:11" s="30" customFormat="1" x14ac:dyDescent="0.2">
      <c r="B102" s="75" t="s">
        <v>397</v>
      </c>
      <c r="C102" s="39" t="s">
        <v>398</v>
      </c>
      <c r="D102" s="23"/>
      <c r="E102" s="25" t="s">
        <v>381</v>
      </c>
      <c r="F102" s="25" t="s">
        <v>399</v>
      </c>
      <c r="G102" s="41">
        <v>12</v>
      </c>
      <c r="H102" s="24">
        <v>5000</v>
      </c>
      <c r="I102" s="23"/>
      <c r="J102" s="25"/>
      <c r="K102" s="25" t="s">
        <v>400</v>
      </c>
    </row>
    <row r="103" spans="1:11" x14ac:dyDescent="0.2">
      <c r="A103" s="26"/>
      <c r="B103" s="75" t="s">
        <v>235</v>
      </c>
      <c r="C103" s="39" t="s">
        <v>236</v>
      </c>
      <c r="D103" s="23"/>
      <c r="E103" s="25" t="s">
        <v>237</v>
      </c>
      <c r="F103" s="25" t="s">
        <v>238</v>
      </c>
      <c r="G103" s="41">
        <v>1</v>
      </c>
      <c r="H103" s="24">
        <v>2000</v>
      </c>
      <c r="I103" s="23"/>
      <c r="J103" s="25"/>
      <c r="K103" s="188" t="s">
        <v>239</v>
      </c>
    </row>
    <row r="104" spans="1:11" x14ac:dyDescent="0.2">
      <c r="B104" s="75" t="s">
        <v>240</v>
      </c>
      <c r="C104" s="39" t="s">
        <v>241</v>
      </c>
      <c r="D104" s="23"/>
      <c r="E104" s="25" t="s">
        <v>242</v>
      </c>
      <c r="F104" s="25" t="s">
        <v>243</v>
      </c>
      <c r="G104" s="41">
        <v>1</v>
      </c>
      <c r="H104" s="24">
        <v>2844</v>
      </c>
      <c r="I104" s="23"/>
      <c r="J104" s="25"/>
      <c r="K104" s="25" t="s">
        <v>244</v>
      </c>
    </row>
    <row r="105" spans="1:11" x14ac:dyDescent="0.2">
      <c r="B105" s="75" t="s">
        <v>240</v>
      </c>
      <c r="C105" s="39" t="s">
        <v>643</v>
      </c>
      <c r="D105" s="23"/>
      <c r="E105" s="25" t="s">
        <v>644</v>
      </c>
      <c r="F105" s="25" t="s">
        <v>645</v>
      </c>
      <c r="G105" s="41">
        <v>4</v>
      </c>
      <c r="H105" s="24">
        <v>5115</v>
      </c>
      <c r="I105" s="23"/>
      <c r="J105" s="25"/>
      <c r="K105" s="25" t="s">
        <v>631</v>
      </c>
    </row>
    <row r="106" spans="1:11" s="30" customFormat="1" x14ac:dyDescent="0.2">
      <c r="B106" s="75" t="s">
        <v>240</v>
      </c>
      <c r="C106" s="39" t="s">
        <v>643</v>
      </c>
      <c r="D106" s="23"/>
      <c r="E106" s="25" t="s">
        <v>644</v>
      </c>
      <c r="F106" s="25" t="s">
        <v>646</v>
      </c>
      <c r="G106" s="41">
        <v>3</v>
      </c>
      <c r="H106" s="24">
        <v>1465</v>
      </c>
      <c r="I106" s="23"/>
      <c r="J106" s="25"/>
      <c r="K106" s="25" t="s">
        <v>631</v>
      </c>
    </row>
    <row r="107" spans="1:11" s="30" customFormat="1" x14ac:dyDescent="0.2">
      <c r="B107" s="75" t="s">
        <v>383</v>
      </c>
      <c r="C107" s="39" t="s">
        <v>401</v>
      </c>
      <c r="D107" s="23"/>
      <c r="E107" s="46" t="s">
        <v>402</v>
      </c>
      <c r="F107" s="46" t="s">
        <v>403</v>
      </c>
      <c r="G107" s="524">
        <v>1</v>
      </c>
      <c r="H107" s="47">
        <v>357</v>
      </c>
      <c r="I107" s="23"/>
      <c r="J107" s="25"/>
      <c r="K107" s="188" t="s">
        <v>212</v>
      </c>
    </row>
    <row r="108" spans="1:11" s="30" customFormat="1" x14ac:dyDescent="0.2">
      <c r="B108" s="75" t="s">
        <v>383</v>
      </c>
      <c r="C108" s="39" t="s">
        <v>401</v>
      </c>
      <c r="D108" s="23"/>
      <c r="E108" s="46" t="s">
        <v>402</v>
      </c>
      <c r="F108" s="23" t="s">
        <v>404</v>
      </c>
      <c r="G108" s="523">
        <v>1</v>
      </c>
      <c r="H108" s="24">
        <v>1836</v>
      </c>
      <c r="I108" s="23"/>
      <c r="J108" s="25"/>
      <c r="K108" s="188" t="s">
        <v>212</v>
      </c>
    </row>
    <row r="109" spans="1:11" s="30" customFormat="1" x14ac:dyDescent="0.2">
      <c r="B109" s="75" t="s">
        <v>383</v>
      </c>
      <c r="C109" s="39" t="s">
        <v>401</v>
      </c>
      <c r="D109" s="23"/>
      <c r="E109" s="46" t="s">
        <v>402</v>
      </c>
      <c r="F109" s="25" t="s">
        <v>405</v>
      </c>
      <c r="G109" s="41">
        <v>1</v>
      </c>
      <c r="H109" s="24">
        <v>951</v>
      </c>
      <c r="I109" s="23"/>
      <c r="J109" s="25"/>
      <c r="K109" s="188" t="s">
        <v>212</v>
      </c>
    </row>
    <row r="110" spans="1:11" x14ac:dyDescent="0.2">
      <c r="B110" s="75" t="s">
        <v>535</v>
      </c>
      <c r="C110" s="39" t="s">
        <v>536</v>
      </c>
      <c r="D110" s="23"/>
      <c r="E110" s="25" t="s">
        <v>537</v>
      </c>
      <c r="F110" s="25" t="s">
        <v>538</v>
      </c>
      <c r="G110" s="41">
        <v>1</v>
      </c>
      <c r="H110" s="24">
        <v>500</v>
      </c>
      <c r="I110" s="23"/>
      <c r="J110" s="25"/>
      <c r="K110" s="188" t="s">
        <v>668</v>
      </c>
    </row>
    <row r="111" spans="1:11" x14ac:dyDescent="0.2">
      <c r="B111" s="75" t="s">
        <v>245</v>
      </c>
      <c r="C111" s="39" t="s">
        <v>246</v>
      </c>
      <c r="D111" s="23"/>
      <c r="E111" s="25" t="s">
        <v>247</v>
      </c>
      <c r="F111" s="25" t="s">
        <v>248</v>
      </c>
      <c r="G111" s="41">
        <v>10</v>
      </c>
      <c r="H111" s="24">
        <v>15900</v>
      </c>
      <c r="I111" s="23"/>
      <c r="J111" s="25"/>
      <c r="K111" s="188" t="s">
        <v>249</v>
      </c>
    </row>
    <row r="112" spans="1:11" x14ac:dyDescent="0.2">
      <c r="B112" s="85" t="s">
        <v>250</v>
      </c>
      <c r="C112" s="43" t="s">
        <v>251</v>
      </c>
      <c r="D112" s="35"/>
      <c r="E112" s="51" t="s">
        <v>252</v>
      </c>
      <c r="F112" s="51" t="s">
        <v>253</v>
      </c>
      <c r="G112" s="528">
        <v>2</v>
      </c>
      <c r="H112" s="36">
        <v>5779</v>
      </c>
      <c r="I112" s="35"/>
      <c r="J112" s="51"/>
      <c r="K112" s="188" t="s">
        <v>260</v>
      </c>
    </row>
    <row r="113" spans="2:11" x14ac:dyDescent="0.2">
      <c r="B113" s="75" t="s">
        <v>250</v>
      </c>
      <c r="C113" s="39" t="s">
        <v>251</v>
      </c>
      <c r="D113" s="23"/>
      <c r="E113" s="25" t="s">
        <v>252</v>
      </c>
      <c r="F113" s="25" t="s">
        <v>255</v>
      </c>
      <c r="G113" s="41">
        <v>2</v>
      </c>
      <c r="H113" s="24">
        <v>3408</v>
      </c>
      <c r="I113" s="23"/>
      <c r="J113" s="25"/>
      <c r="K113" s="188" t="s">
        <v>178</v>
      </c>
    </row>
    <row r="114" spans="2:11" x14ac:dyDescent="0.2">
      <c r="B114" s="87" t="s">
        <v>250</v>
      </c>
      <c r="C114" s="48" t="s">
        <v>251</v>
      </c>
      <c r="D114" s="46"/>
      <c r="E114" s="52" t="s">
        <v>252</v>
      </c>
      <c r="F114" s="52" t="s">
        <v>256</v>
      </c>
      <c r="G114" s="530">
        <v>2</v>
      </c>
      <c r="H114" s="47">
        <v>5328</v>
      </c>
      <c r="I114" s="46"/>
      <c r="J114" s="52"/>
      <c r="K114" s="195" t="s">
        <v>257</v>
      </c>
    </row>
    <row r="115" spans="2:11" x14ac:dyDescent="0.2">
      <c r="B115" s="75" t="s">
        <v>581</v>
      </c>
      <c r="C115" s="23">
        <v>193</v>
      </c>
      <c r="D115" s="23"/>
      <c r="E115" s="25" t="s">
        <v>582</v>
      </c>
      <c r="F115" s="25" t="s">
        <v>583</v>
      </c>
      <c r="G115" s="41">
        <v>1</v>
      </c>
      <c r="H115" s="24">
        <v>1055.4000000000001</v>
      </c>
      <c r="I115" s="23"/>
      <c r="J115" s="25"/>
      <c r="K115" s="25" t="s">
        <v>571</v>
      </c>
    </row>
    <row r="116" spans="2:11" x14ac:dyDescent="0.2">
      <c r="B116" s="75" t="s">
        <v>581</v>
      </c>
      <c r="C116" s="23">
        <v>193</v>
      </c>
      <c r="D116" s="23"/>
      <c r="E116" s="25" t="s">
        <v>582</v>
      </c>
      <c r="F116" s="188" t="s">
        <v>584</v>
      </c>
      <c r="G116" s="41">
        <v>1</v>
      </c>
      <c r="H116" s="24">
        <v>329.4</v>
      </c>
      <c r="I116" s="23"/>
      <c r="J116" s="25"/>
      <c r="K116" s="25" t="s">
        <v>571</v>
      </c>
    </row>
    <row r="117" spans="2:11" x14ac:dyDescent="0.2">
      <c r="B117" s="75" t="s">
        <v>406</v>
      </c>
      <c r="C117" s="23">
        <v>212</v>
      </c>
      <c r="D117" s="23"/>
      <c r="E117" s="25" t="s">
        <v>407</v>
      </c>
      <c r="F117" s="25" t="s">
        <v>408</v>
      </c>
      <c r="G117" s="41">
        <v>1</v>
      </c>
      <c r="H117" s="24">
        <v>2242</v>
      </c>
      <c r="I117" s="23"/>
      <c r="J117" s="25"/>
      <c r="K117" s="25" t="s">
        <v>212</v>
      </c>
    </row>
    <row r="118" spans="2:11" x14ac:dyDescent="0.2">
      <c r="B118" s="238">
        <v>41099</v>
      </c>
      <c r="C118" s="239">
        <v>119</v>
      </c>
      <c r="D118" s="189"/>
      <c r="E118" s="190" t="s">
        <v>669</v>
      </c>
      <c r="F118" s="190" t="s">
        <v>670</v>
      </c>
      <c r="G118" s="526">
        <v>7</v>
      </c>
      <c r="H118" s="192">
        <v>5320</v>
      </c>
      <c r="I118" s="189"/>
      <c r="J118" s="190"/>
      <c r="K118" s="240" t="s">
        <v>571</v>
      </c>
    </row>
    <row r="119" spans="2:11" x14ac:dyDescent="0.2">
      <c r="B119" s="199"/>
      <c r="C119" s="200"/>
      <c r="D119" s="30"/>
      <c r="E119" s="31"/>
      <c r="F119" s="31"/>
      <c r="G119" s="269"/>
      <c r="H119" s="32"/>
      <c r="I119" s="30"/>
      <c r="J119" s="31"/>
      <c r="K119" s="256"/>
    </row>
    <row r="120" spans="2:11" x14ac:dyDescent="0.2">
      <c r="B120" s="199"/>
      <c r="C120" s="200"/>
      <c r="D120" s="30"/>
      <c r="E120" s="31"/>
      <c r="F120" s="31"/>
      <c r="G120" s="269"/>
      <c r="H120" s="32"/>
      <c r="I120" s="30"/>
      <c r="J120" s="31"/>
      <c r="K120" s="256"/>
    </row>
    <row r="121" spans="2:11" x14ac:dyDescent="0.2">
      <c r="B121" s="199"/>
      <c r="C121" s="200"/>
      <c r="D121" s="30"/>
      <c r="E121" s="31"/>
      <c r="F121" s="31"/>
      <c r="G121" s="269"/>
      <c r="H121" s="32"/>
      <c r="I121" s="30"/>
      <c r="J121" s="31"/>
      <c r="K121" s="256"/>
    </row>
    <row r="122" spans="2:11" x14ac:dyDescent="0.2">
      <c r="B122" s="199"/>
      <c r="C122" s="200"/>
      <c r="D122" s="30"/>
      <c r="E122" s="31"/>
      <c r="F122" s="31"/>
      <c r="G122" s="269"/>
      <c r="H122" s="32"/>
      <c r="I122" s="30"/>
      <c r="J122" s="31"/>
      <c r="K122" s="256"/>
    </row>
    <row r="123" spans="2:11" x14ac:dyDescent="0.2">
      <c r="B123" s="199"/>
      <c r="C123" s="200"/>
      <c r="D123" s="30"/>
      <c r="E123" s="31"/>
      <c r="F123" s="31"/>
      <c r="G123" s="269"/>
      <c r="H123" s="32"/>
      <c r="I123" s="30"/>
      <c r="J123" s="31"/>
      <c r="K123" s="256"/>
    </row>
    <row r="125" spans="2:11" x14ac:dyDescent="0.2">
      <c r="B125" s="30"/>
      <c r="C125" s="30"/>
      <c r="D125" s="30"/>
      <c r="E125" s="30"/>
      <c r="F125" s="31"/>
      <c r="G125" s="269"/>
      <c r="H125" s="32"/>
      <c r="I125" s="30"/>
      <c r="J125" s="31"/>
      <c r="K125" s="31"/>
    </row>
    <row r="126" spans="2:11" x14ac:dyDescent="0.2">
      <c r="B126" s="30"/>
      <c r="C126" s="30"/>
      <c r="D126" s="30"/>
      <c r="E126" s="30"/>
      <c r="F126" s="31"/>
      <c r="G126" s="269"/>
      <c r="H126" s="32"/>
      <c r="I126" s="30"/>
      <c r="J126" s="31"/>
      <c r="K126" s="31"/>
    </row>
    <row r="127" spans="2:11" s="30" customFormat="1" x14ac:dyDescent="0.2">
      <c r="F127" s="31"/>
      <c r="G127" s="269"/>
      <c r="H127" s="32"/>
      <c r="J127" s="31"/>
      <c r="K127" s="31"/>
    </row>
    <row r="128" spans="2:11" s="30" customFormat="1" x14ac:dyDescent="0.2">
      <c r="B128" s="866" t="s">
        <v>671</v>
      </c>
      <c r="C128" s="866"/>
      <c r="D128" s="866"/>
      <c r="E128" s="866"/>
      <c r="F128" s="866"/>
      <c r="G128" s="866"/>
      <c r="H128" s="866"/>
      <c r="I128" s="866"/>
      <c r="J128" s="866"/>
      <c r="K128" s="866"/>
    </row>
    <row r="129" spans="1:11" s="30" customFormat="1" x14ac:dyDescent="0.2">
      <c r="F129" s="31"/>
      <c r="G129" s="269"/>
      <c r="H129" s="32"/>
      <c r="J129" s="31"/>
      <c r="K129" s="31"/>
    </row>
    <row r="130" spans="1:11" s="30" customFormat="1" x14ac:dyDescent="0.2">
      <c r="B130" s="652" t="s">
        <v>108</v>
      </c>
      <c r="C130" s="652" t="s">
        <v>109</v>
      </c>
      <c r="D130" s="652" t="s">
        <v>110</v>
      </c>
      <c r="E130" s="652" t="s">
        <v>111</v>
      </c>
      <c r="F130" s="652" t="s">
        <v>112</v>
      </c>
      <c r="G130" s="652" t="s">
        <v>113</v>
      </c>
      <c r="H130" s="67" t="s">
        <v>114</v>
      </c>
      <c r="I130" s="862" t="s">
        <v>115</v>
      </c>
      <c r="J130" s="862"/>
      <c r="K130" s="652" t="s">
        <v>116</v>
      </c>
    </row>
    <row r="131" spans="1:11" s="30" customFormat="1" x14ac:dyDescent="0.2">
      <c r="B131" s="18" t="s">
        <v>117</v>
      </c>
      <c r="C131" s="18" t="s">
        <v>118</v>
      </c>
      <c r="D131" s="18" t="s">
        <v>119</v>
      </c>
      <c r="E131" s="18" t="s">
        <v>120</v>
      </c>
      <c r="F131" s="18"/>
      <c r="G131" s="18" t="s">
        <v>121</v>
      </c>
      <c r="H131" s="19" t="s">
        <v>122</v>
      </c>
      <c r="I131" s="18" t="s">
        <v>123</v>
      </c>
      <c r="J131" s="68" t="s">
        <v>124</v>
      </c>
      <c r="K131" s="18"/>
    </row>
    <row r="132" spans="1:11" s="30" customFormat="1" x14ac:dyDescent="0.2">
      <c r="A132" s="31"/>
      <c r="B132" s="91">
        <v>41220</v>
      </c>
      <c r="C132" s="35">
        <v>188</v>
      </c>
      <c r="D132" s="35"/>
      <c r="E132" s="51" t="s">
        <v>169</v>
      </c>
      <c r="F132" s="51" t="s">
        <v>487</v>
      </c>
      <c r="G132" s="528">
        <v>120</v>
      </c>
      <c r="H132" s="92">
        <v>107712</v>
      </c>
      <c r="I132" s="35"/>
      <c r="J132" s="51"/>
      <c r="K132" s="25" t="s">
        <v>471</v>
      </c>
    </row>
    <row r="133" spans="1:11" s="30" customFormat="1" x14ac:dyDescent="0.2">
      <c r="A133" s="31"/>
      <c r="B133" s="91"/>
      <c r="C133" s="35"/>
      <c r="D133" s="35"/>
      <c r="E133" s="51"/>
      <c r="F133" s="196" t="s">
        <v>487</v>
      </c>
      <c r="G133" s="528">
        <v>45</v>
      </c>
      <c r="H133" s="92"/>
      <c r="I133" s="35"/>
      <c r="J133" s="51"/>
      <c r="K133" s="25" t="s">
        <v>471</v>
      </c>
    </row>
    <row r="134" spans="1:11" s="30" customFormat="1" x14ac:dyDescent="0.2">
      <c r="B134" s="91">
        <v>41220</v>
      </c>
      <c r="C134" s="35">
        <v>188</v>
      </c>
      <c r="D134" s="35"/>
      <c r="E134" s="51" t="s">
        <v>169</v>
      </c>
      <c r="F134" s="51" t="s">
        <v>488</v>
      </c>
      <c r="G134" s="528">
        <v>30</v>
      </c>
      <c r="H134" s="92">
        <v>65520</v>
      </c>
      <c r="I134" s="35"/>
      <c r="J134" s="51"/>
      <c r="K134" s="25" t="s">
        <v>471</v>
      </c>
    </row>
    <row r="135" spans="1:11" s="30" customFormat="1" x14ac:dyDescent="0.2">
      <c r="B135" s="91"/>
      <c r="C135" s="35"/>
      <c r="D135" s="35"/>
      <c r="E135" s="51"/>
      <c r="F135" s="51" t="s">
        <v>488</v>
      </c>
      <c r="G135" s="528">
        <v>10</v>
      </c>
      <c r="H135" s="92"/>
      <c r="I135" s="35"/>
      <c r="J135" s="51"/>
      <c r="K135" s="25" t="s">
        <v>471</v>
      </c>
    </row>
    <row r="136" spans="1:11" s="30" customFormat="1" x14ac:dyDescent="0.2">
      <c r="B136" s="93">
        <v>41241</v>
      </c>
      <c r="C136" s="23">
        <v>197</v>
      </c>
      <c r="D136" s="23"/>
      <c r="E136" s="25" t="s">
        <v>672</v>
      </c>
      <c r="F136" s="188" t="s">
        <v>673</v>
      </c>
      <c r="G136" s="41">
        <v>5</v>
      </c>
      <c r="H136" s="24">
        <v>13170</v>
      </c>
      <c r="I136" s="23"/>
      <c r="J136" s="25"/>
      <c r="K136" s="194" t="s">
        <v>212</v>
      </c>
    </row>
    <row r="137" spans="1:11" s="30" customFormat="1" x14ac:dyDescent="0.2">
      <c r="B137" s="94">
        <v>41241</v>
      </c>
      <c r="C137" s="23">
        <v>197</v>
      </c>
      <c r="D137" s="23"/>
      <c r="E137" s="25" t="s">
        <v>672</v>
      </c>
      <c r="F137" s="188" t="s">
        <v>674</v>
      </c>
      <c r="G137" s="41">
        <v>1</v>
      </c>
      <c r="H137" s="95">
        <v>2754</v>
      </c>
      <c r="I137" s="23"/>
      <c r="J137" s="25"/>
      <c r="K137" s="188" t="s">
        <v>212</v>
      </c>
    </row>
    <row r="138" spans="1:11" x14ac:dyDescent="0.2">
      <c r="B138" s="96">
        <v>41241</v>
      </c>
      <c r="C138" s="46">
        <v>197</v>
      </c>
      <c r="D138" s="46"/>
      <c r="E138" s="52" t="s">
        <v>672</v>
      </c>
      <c r="F138" s="195" t="s">
        <v>675</v>
      </c>
      <c r="G138" s="530">
        <v>2</v>
      </c>
      <c r="H138" s="97">
        <v>6468</v>
      </c>
      <c r="I138" s="46"/>
      <c r="J138" s="52"/>
      <c r="K138" s="195" t="s">
        <v>212</v>
      </c>
    </row>
    <row r="139" spans="1:11" x14ac:dyDescent="0.2">
      <c r="B139" s="91">
        <v>41253</v>
      </c>
      <c r="C139" s="35"/>
      <c r="D139" s="35"/>
      <c r="E139" s="51" t="s">
        <v>669</v>
      </c>
      <c r="F139" s="51" t="s">
        <v>676</v>
      </c>
      <c r="G139" s="528">
        <v>9</v>
      </c>
      <c r="H139" s="92">
        <v>9450</v>
      </c>
      <c r="I139" s="35"/>
      <c r="J139" s="51"/>
      <c r="K139" s="196" t="s">
        <v>571</v>
      </c>
    </row>
    <row r="140" spans="1:11" x14ac:dyDescent="0.2">
      <c r="B140" s="94">
        <v>41274</v>
      </c>
      <c r="C140" s="23"/>
      <c r="D140" s="23"/>
      <c r="E140" s="23" t="s">
        <v>491</v>
      </c>
      <c r="F140" s="25" t="s">
        <v>189</v>
      </c>
      <c r="G140" s="523">
        <v>10</v>
      </c>
      <c r="H140" s="24">
        <v>8800</v>
      </c>
      <c r="I140" s="23"/>
      <c r="J140" s="25"/>
      <c r="K140" s="23" t="s">
        <v>677</v>
      </c>
    </row>
    <row r="141" spans="1:11" s="30" customFormat="1" x14ac:dyDescent="0.2">
      <c r="B141" s="98">
        <v>41442</v>
      </c>
      <c r="C141" s="35">
        <v>770108</v>
      </c>
      <c r="D141" s="99"/>
      <c r="E141" s="51" t="s">
        <v>589</v>
      </c>
      <c r="F141" s="100" t="s">
        <v>590</v>
      </c>
      <c r="G141" s="528">
        <v>2</v>
      </c>
      <c r="H141" s="101">
        <v>2321</v>
      </c>
      <c r="I141" s="35"/>
      <c r="J141" s="100"/>
      <c r="K141" s="51" t="s">
        <v>579</v>
      </c>
    </row>
    <row r="142" spans="1:11" s="30" customFormat="1" x14ac:dyDescent="0.2">
      <c r="B142" s="98">
        <v>41449</v>
      </c>
      <c r="C142" s="35">
        <v>770113</v>
      </c>
      <c r="D142" s="99"/>
      <c r="E142" s="51" t="s">
        <v>678</v>
      </c>
      <c r="F142" s="100" t="s">
        <v>679</v>
      </c>
      <c r="G142" s="528">
        <v>1</v>
      </c>
      <c r="H142" s="101">
        <v>652</v>
      </c>
      <c r="I142" s="35"/>
      <c r="J142" s="100"/>
      <c r="K142" s="51" t="s">
        <v>212</v>
      </c>
    </row>
    <row r="143" spans="1:11" s="30" customFormat="1" x14ac:dyDescent="0.2">
      <c r="B143" s="98">
        <v>41459</v>
      </c>
      <c r="C143" s="35">
        <v>770119</v>
      </c>
      <c r="D143" s="99"/>
      <c r="E143" s="51" t="s">
        <v>680</v>
      </c>
      <c r="F143" s="100" t="s">
        <v>590</v>
      </c>
      <c r="G143" s="528">
        <v>2</v>
      </c>
      <c r="H143" s="101">
        <v>3812</v>
      </c>
      <c r="I143" s="35"/>
      <c r="J143" s="100"/>
      <c r="K143" s="51" t="s">
        <v>579</v>
      </c>
    </row>
    <row r="144" spans="1:11" x14ac:dyDescent="0.2">
      <c r="B144" s="98">
        <v>41477</v>
      </c>
      <c r="C144" s="35">
        <v>770127</v>
      </c>
      <c r="D144" s="99"/>
      <c r="E144" s="51" t="s">
        <v>681</v>
      </c>
      <c r="F144" s="100" t="s">
        <v>267</v>
      </c>
      <c r="G144" s="528">
        <v>1</v>
      </c>
      <c r="H144" s="101">
        <v>490</v>
      </c>
      <c r="I144" s="35"/>
      <c r="J144" s="100"/>
      <c r="K144" s="51" t="s">
        <v>268</v>
      </c>
    </row>
    <row r="145" spans="1:11" s="30" customFormat="1" x14ac:dyDescent="0.2">
      <c r="B145" s="98">
        <v>41586</v>
      </c>
      <c r="C145" s="35">
        <v>207</v>
      </c>
      <c r="D145" s="99"/>
      <c r="E145" s="51" t="s">
        <v>682</v>
      </c>
      <c r="F145" s="100" t="s">
        <v>503</v>
      </c>
      <c r="G145" s="528">
        <v>4</v>
      </c>
      <c r="H145" s="101">
        <v>5881</v>
      </c>
      <c r="I145" s="35"/>
      <c r="J145" s="100"/>
      <c r="K145" s="51" t="s">
        <v>471</v>
      </c>
    </row>
    <row r="146" spans="1:11" s="30" customFormat="1" x14ac:dyDescent="0.2">
      <c r="B146" s="98">
        <v>41599</v>
      </c>
      <c r="C146" s="35">
        <v>770195</v>
      </c>
      <c r="D146" s="99"/>
      <c r="E146" s="51" t="s">
        <v>683</v>
      </c>
      <c r="F146" s="100" t="s">
        <v>594</v>
      </c>
      <c r="G146" s="528">
        <v>2</v>
      </c>
      <c r="H146" s="101">
        <v>2198</v>
      </c>
      <c r="I146" s="35"/>
      <c r="J146" s="100"/>
      <c r="K146" s="51" t="s">
        <v>579</v>
      </c>
    </row>
    <row r="147" spans="1:11" s="30" customFormat="1" x14ac:dyDescent="0.2">
      <c r="B147" s="98">
        <v>41613</v>
      </c>
      <c r="C147" s="35">
        <v>770214</v>
      </c>
      <c r="D147" s="99"/>
      <c r="E147" s="51"/>
      <c r="F147" s="100" t="s">
        <v>595</v>
      </c>
      <c r="G147" s="528">
        <v>1</v>
      </c>
      <c r="H147" s="101">
        <v>1199</v>
      </c>
      <c r="I147" s="35"/>
      <c r="J147" s="100"/>
      <c r="K147" s="51" t="s">
        <v>579</v>
      </c>
    </row>
    <row r="148" spans="1:11" s="31" customFormat="1" x14ac:dyDescent="0.2">
      <c r="B148" s="98">
        <v>41613</v>
      </c>
      <c r="C148" s="35">
        <v>770214</v>
      </c>
      <c r="D148" s="99"/>
      <c r="E148" s="51"/>
      <c r="F148" s="100" t="s">
        <v>596</v>
      </c>
      <c r="G148" s="528">
        <v>1</v>
      </c>
      <c r="H148" s="101">
        <v>1641</v>
      </c>
      <c r="I148" s="35"/>
      <c r="J148" s="100"/>
      <c r="K148" s="51" t="s">
        <v>579</v>
      </c>
    </row>
    <row r="149" spans="1:11" s="31" customFormat="1" x14ac:dyDescent="0.2">
      <c r="B149" s="98">
        <v>41617</v>
      </c>
      <c r="C149" s="35">
        <v>770217</v>
      </c>
      <c r="D149" s="99"/>
      <c r="E149" s="51" t="s">
        <v>469</v>
      </c>
      <c r="F149" s="100" t="s">
        <v>470</v>
      </c>
      <c r="G149" s="528">
        <v>8</v>
      </c>
      <c r="H149" s="101">
        <v>4893</v>
      </c>
      <c r="I149" s="35"/>
      <c r="J149" s="100"/>
      <c r="K149" s="51" t="s">
        <v>471</v>
      </c>
    </row>
    <row r="150" spans="1:11" s="30" customFormat="1" ht="25.5" x14ac:dyDescent="0.2">
      <c r="A150" s="26"/>
      <c r="B150" s="98">
        <v>41631</v>
      </c>
      <c r="C150" s="35">
        <v>249</v>
      </c>
      <c r="D150" s="99"/>
      <c r="E150" s="243" t="s">
        <v>684</v>
      </c>
      <c r="F150" s="234" t="s">
        <v>425</v>
      </c>
      <c r="G150" s="531">
        <v>1</v>
      </c>
      <c r="H150" s="235">
        <v>1830</v>
      </c>
      <c r="I150" s="35"/>
      <c r="J150" s="100"/>
      <c r="K150" s="196" t="s">
        <v>424</v>
      </c>
    </row>
    <row r="151" spans="1:11" x14ac:dyDescent="0.2">
      <c r="A151" s="26"/>
      <c r="B151" s="98">
        <v>41442</v>
      </c>
      <c r="C151" s="35"/>
      <c r="D151" s="99"/>
      <c r="E151" s="51" t="s">
        <v>685</v>
      </c>
      <c r="F151" s="234" t="s">
        <v>686</v>
      </c>
      <c r="G151" s="531"/>
      <c r="H151" s="235">
        <v>300</v>
      </c>
      <c r="I151" s="35"/>
      <c r="J151" s="100"/>
      <c r="K151" s="51" t="s">
        <v>534</v>
      </c>
    </row>
    <row r="152" spans="1:11" ht="15" customHeight="1" x14ac:dyDescent="0.2">
      <c r="B152" s="33">
        <v>42569</v>
      </c>
      <c r="C152" s="23">
        <v>16097</v>
      </c>
      <c r="D152" s="23"/>
      <c r="E152" s="25" t="s">
        <v>687</v>
      </c>
      <c r="F152" s="25" t="s">
        <v>688</v>
      </c>
      <c r="G152" s="41">
        <v>1</v>
      </c>
      <c r="H152" s="24">
        <v>899</v>
      </c>
      <c r="I152" s="23"/>
      <c r="J152" s="69"/>
      <c r="K152" s="25" t="s">
        <v>631</v>
      </c>
    </row>
    <row r="153" spans="1:11" ht="12.75" customHeight="1" x14ac:dyDescent="0.2">
      <c r="B153" s="23"/>
      <c r="C153" s="23"/>
      <c r="D153" s="23"/>
      <c r="E153" s="46"/>
      <c r="F153" s="46"/>
      <c r="G153" s="524"/>
      <c r="H153" s="47"/>
      <c r="I153" s="23"/>
      <c r="J153" s="69"/>
      <c r="K153" s="25"/>
    </row>
    <row r="154" spans="1:11" ht="12.75" customHeight="1" x14ac:dyDescent="0.2">
      <c r="B154" s="23"/>
      <c r="C154" s="23"/>
      <c r="D154" s="23"/>
      <c r="E154" s="25"/>
      <c r="F154" s="25"/>
      <c r="G154" s="41"/>
      <c r="H154" s="24"/>
      <c r="I154" s="23"/>
      <c r="J154" s="25"/>
      <c r="K154" s="25"/>
    </row>
    <row r="155" spans="1:11" ht="12.75" customHeight="1" x14ac:dyDescent="0.2">
      <c r="B155" s="23"/>
      <c r="C155" s="23"/>
      <c r="D155" s="23"/>
      <c r="E155" s="25"/>
      <c r="F155" s="25"/>
      <c r="G155" s="41"/>
      <c r="H155" s="24"/>
      <c r="I155" s="23"/>
      <c r="J155" s="69"/>
      <c r="K155" s="25"/>
    </row>
    <row r="156" spans="1:11" ht="13.5" customHeight="1" x14ac:dyDescent="0.2">
      <c r="B156" s="23"/>
      <c r="C156" s="23"/>
      <c r="D156" s="23"/>
      <c r="E156" s="25"/>
      <c r="F156" s="25"/>
      <c r="G156" s="41"/>
      <c r="H156" s="24"/>
      <c r="I156" s="23"/>
      <c r="J156" s="25"/>
      <c r="K156" s="25"/>
    </row>
    <row r="157" spans="1:11" ht="13.5" customHeight="1" x14ac:dyDescent="0.2">
      <c r="B157" s="23"/>
      <c r="C157" s="23"/>
      <c r="D157" s="23"/>
      <c r="E157" s="25"/>
      <c r="F157" s="25"/>
      <c r="G157" s="41"/>
      <c r="H157" s="24"/>
      <c r="I157" s="23"/>
      <c r="J157" s="69"/>
      <c r="K157" s="25"/>
    </row>
    <row r="158" spans="1:11" x14ac:dyDescent="0.2">
      <c r="B158" s="23"/>
      <c r="C158" s="23"/>
      <c r="D158" s="23"/>
      <c r="E158" s="25"/>
      <c r="F158" s="25"/>
      <c r="G158" s="41"/>
      <c r="H158" s="24"/>
      <c r="I158" s="23"/>
      <c r="J158" s="25"/>
      <c r="K158" s="25"/>
    </row>
    <row r="159" spans="1:11" x14ac:dyDescent="0.2">
      <c r="B159" s="23"/>
      <c r="C159" s="23"/>
      <c r="D159" s="23"/>
      <c r="E159" s="25"/>
      <c r="F159" s="25"/>
      <c r="G159" s="41"/>
      <c r="H159" s="24"/>
      <c r="I159" s="23"/>
      <c r="J159" s="69"/>
      <c r="K159" s="25"/>
    </row>
    <row r="160" spans="1:11" x14ac:dyDescent="0.2">
      <c r="B160" s="23"/>
      <c r="C160" s="23"/>
      <c r="D160" s="23"/>
      <c r="E160" s="25"/>
      <c r="F160" s="25"/>
      <c r="G160" s="41"/>
      <c r="H160" s="24"/>
      <c r="I160" s="23"/>
      <c r="J160" s="25"/>
      <c r="K160" s="25"/>
    </row>
    <row r="161" spans="2:11" x14ac:dyDescent="0.2">
      <c r="B161" s="23"/>
      <c r="C161" s="23"/>
      <c r="D161" s="23"/>
      <c r="E161" s="25"/>
      <c r="F161" s="25"/>
      <c r="G161" s="41"/>
      <c r="H161" s="24"/>
      <c r="I161" s="23"/>
      <c r="J161" s="69"/>
      <c r="K161" s="25"/>
    </row>
    <row r="162" spans="2:11" x14ac:dyDescent="0.2">
      <c r="B162" s="23"/>
      <c r="C162" s="23"/>
      <c r="D162" s="23"/>
      <c r="E162" s="25"/>
      <c r="F162" s="25"/>
      <c r="G162" s="41"/>
      <c r="H162" s="24"/>
      <c r="I162" s="23"/>
      <c r="J162" s="25"/>
      <c r="K162" s="25"/>
    </row>
    <row r="163" spans="2:11" x14ac:dyDescent="0.2">
      <c r="B163" s="23"/>
      <c r="C163" s="23"/>
      <c r="D163" s="23"/>
      <c r="E163" s="25"/>
      <c r="F163" s="25"/>
      <c r="G163" s="41"/>
      <c r="H163" s="24"/>
      <c r="I163" s="23"/>
      <c r="J163" s="69"/>
      <c r="K163" s="25"/>
    </row>
    <row r="164" spans="2:11" x14ac:dyDescent="0.2">
      <c r="B164" s="23"/>
      <c r="C164" s="23"/>
      <c r="D164" s="23"/>
      <c r="E164" s="25"/>
      <c r="F164" s="25"/>
      <c r="G164" s="41"/>
      <c r="H164" s="24"/>
      <c r="I164" s="23"/>
      <c r="J164" s="25"/>
      <c r="K164" s="25"/>
    </row>
    <row r="165" spans="2:11" x14ac:dyDescent="0.2">
      <c r="B165" s="189"/>
      <c r="C165" s="189"/>
      <c r="D165" s="189"/>
      <c r="E165" s="190"/>
      <c r="F165" s="190" t="s">
        <v>689</v>
      </c>
      <c r="G165" s="526"/>
      <c r="H165" s="192">
        <f>SUM(H132:H164:H88:H118:H47:H78,H6:H40)</f>
        <v>505539.19999999995</v>
      </c>
      <c r="I165" s="189"/>
      <c r="J165" s="257"/>
      <c r="K165" s="190"/>
    </row>
    <row r="166" spans="2:11" x14ac:dyDescent="0.2">
      <c r="B166" s="30"/>
      <c r="C166" s="30"/>
      <c r="D166" s="30"/>
      <c r="E166" s="31"/>
      <c r="F166" s="31"/>
      <c r="G166" s="269"/>
      <c r="H166" s="32"/>
      <c r="I166" s="30"/>
      <c r="J166" s="31"/>
      <c r="K166" s="30"/>
    </row>
    <row r="167" spans="2:11" ht="15" x14ac:dyDescent="0.2">
      <c r="B167" s="1" t="s">
        <v>273</v>
      </c>
      <c r="C167" s="1"/>
      <c r="D167" s="1" t="s">
        <v>274</v>
      </c>
      <c r="F167" s="11" t="s">
        <v>690</v>
      </c>
      <c r="G167" s="11" t="s">
        <v>691</v>
      </c>
      <c r="H167" s="1"/>
      <c r="J167" s="76"/>
    </row>
    <row r="168" spans="2:11" x14ac:dyDescent="0.2">
      <c r="B168" s="30"/>
      <c r="C168" s="30"/>
      <c r="D168" s="30"/>
      <c r="E168" s="31"/>
      <c r="F168" s="31"/>
      <c r="G168" s="269"/>
      <c r="H168" s="32"/>
      <c r="I168" s="30"/>
      <c r="J168" s="31"/>
      <c r="K168" s="30"/>
    </row>
    <row r="169" spans="2:11" x14ac:dyDescent="0.2">
      <c r="B169" s="30"/>
      <c r="C169" s="30"/>
      <c r="D169" s="30"/>
      <c r="E169" s="31"/>
      <c r="F169" s="31"/>
      <c r="G169" s="269"/>
      <c r="H169" s="32"/>
      <c r="I169" s="30"/>
      <c r="J169" s="31"/>
      <c r="K169" s="30"/>
    </row>
    <row r="170" spans="2:11" x14ac:dyDescent="0.2">
      <c r="B170" s="30"/>
      <c r="C170" s="30"/>
      <c r="D170" s="30"/>
      <c r="E170" s="31"/>
      <c r="F170" s="31"/>
      <c r="G170" s="269"/>
      <c r="H170" s="32"/>
      <c r="I170" s="30"/>
      <c r="J170" s="31"/>
      <c r="K170" s="30"/>
    </row>
    <row r="171" spans="2:11" x14ac:dyDescent="0.2">
      <c r="B171" s="866" t="s">
        <v>692</v>
      </c>
      <c r="C171" s="866"/>
      <c r="D171" s="866"/>
      <c r="E171" s="866"/>
      <c r="F171" s="866"/>
      <c r="G171" s="866"/>
      <c r="H171" s="866"/>
      <c r="I171" s="866"/>
      <c r="J171" s="866"/>
      <c r="K171" s="866"/>
    </row>
    <row r="172" spans="2:11" x14ac:dyDescent="0.2">
      <c r="B172" s="31"/>
      <c r="C172" s="31"/>
      <c r="D172" s="31"/>
      <c r="E172" s="31"/>
      <c r="F172" s="31"/>
      <c r="G172" s="269"/>
      <c r="H172" s="82"/>
      <c r="I172" s="31"/>
      <c r="J172" s="31"/>
      <c r="K172" s="31"/>
    </row>
    <row r="173" spans="2:11" x14ac:dyDescent="0.2">
      <c r="B173" s="16" t="s">
        <v>108</v>
      </c>
      <c r="C173" s="16" t="s">
        <v>109</v>
      </c>
      <c r="D173" s="16" t="s">
        <v>110</v>
      </c>
      <c r="E173" s="16" t="s">
        <v>111</v>
      </c>
      <c r="F173" s="16" t="s">
        <v>112</v>
      </c>
      <c r="G173" s="520" t="s">
        <v>113</v>
      </c>
      <c r="H173" s="17" t="s">
        <v>114</v>
      </c>
      <c r="I173" s="862" t="s">
        <v>115</v>
      </c>
      <c r="J173" s="862"/>
      <c r="K173" s="16" t="s">
        <v>116</v>
      </c>
    </row>
    <row r="174" spans="2:11" x14ac:dyDescent="0.2">
      <c r="B174" s="18" t="s">
        <v>117</v>
      </c>
      <c r="C174" s="18" t="s">
        <v>118</v>
      </c>
      <c r="D174" s="18" t="s">
        <v>119</v>
      </c>
      <c r="E174" s="18" t="s">
        <v>120</v>
      </c>
      <c r="F174" s="18"/>
      <c r="G174" s="521" t="s">
        <v>121</v>
      </c>
      <c r="H174" s="19" t="s">
        <v>122</v>
      </c>
      <c r="I174" s="652" t="s">
        <v>123</v>
      </c>
      <c r="J174" s="71" t="s">
        <v>124</v>
      </c>
      <c r="K174" s="18"/>
    </row>
    <row r="175" spans="2:11" x14ac:dyDescent="0.2">
      <c r="B175" s="75"/>
      <c r="C175" s="39"/>
      <c r="D175" s="23"/>
      <c r="E175" s="25"/>
      <c r="F175" s="25"/>
      <c r="G175" s="41"/>
      <c r="H175" s="24"/>
      <c r="I175" s="23"/>
      <c r="J175" s="25"/>
      <c r="K175" s="188"/>
    </row>
    <row r="176" spans="2:11" x14ac:dyDescent="0.2">
      <c r="B176" s="75"/>
      <c r="C176" s="39"/>
      <c r="D176" s="23"/>
      <c r="E176" s="25"/>
      <c r="F176" s="25"/>
      <c r="G176" s="41"/>
      <c r="H176" s="24"/>
      <c r="I176" s="23"/>
      <c r="J176" s="25"/>
      <c r="K176" s="188"/>
    </row>
    <row r="177" spans="1:11" x14ac:dyDescent="0.2">
      <c r="B177" s="75"/>
      <c r="C177" s="39"/>
      <c r="D177" s="23"/>
      <c r="E177" s="25"/>
      <c r="F177" s="25"/>
      <c r="G177" s="41"/>
      <c r="H177" s="24"/>
      <c r="I177" s="23"/>
      <c r="J177" s="25"/>
      <c r="K177" s="188"/>
    </row>
    <row r="178" spans="1:11" x14ac:dyDescent="0.2">
      <c r="B178" s="75"/>
      <c r="C178" s="39"/>
      <c r="D178" s="23"/>
      <c r="E178" s="25"/>
      <c r="F178" s="25"/>
      <c r="G178" s="41"/>
      <c r="H178" s="24"/>
      <c r="I178" s="23"/>
      <c r="J178" s="25"/>
      <c r="K178" s="188"/>
    </row>
    <row r="179" spans="1:11" x14ac:dyDescent="0.2">
      <c r="B179" s="75"/>
      <c r="C179" s="39"/>
      <c r="D179" s="23"/>
      <c r="E179" s="25"/>
      <c r="F179" s="25"/>
      <c r="G179" s="41"/>
      <c r="H179" s="24"/>
      <c r="I179" s="23"/>
      <c r="J179" s="25"/>
      <c r="K179" s="188"/>
    </row>
    <row r="180" spans="1:11" x14ac:dyDescent="0.2">
      <c r="B180" s="75"/>
      <c r="C180" s="39"/>
      <c r="D180" s="23"/>
      <c r="E180" s="25"/>
      <c r="F180" s="25"/>
      <c r="G180" s="41"/>
      <c r="H180" s="24"/>
      <c r="I180" s="23"/>
      <c r="J180" s="25"/>
      <c r="K180" s="188"/>
    </row>
    <row r="181" spans="1:11" x14ac:dyDescent="0.2">
      <c r="B181" s="75"/>
      <c r="C181" s="39"/>
      <c r="D181" s="23"/>
      <c r="E181" s="25"/>
      <c r="F181" s="25"/>
      <c r="G181" s="41"/>
      <c r="H181" s="24"/>
      <c r="I181" s="23"/>
      <c r="J181" s="25"/>
      <c r="K181" s="188"/>
    </row>
    <row r="182" spans="1:11" x14ac:dyDescent="0.2">
      <c r="B182" s="75"/>
      <c r="C182" s="39"/>
      <c r="D182" s="23"/>
      <c r="E182" s="25"/>
      <c r="F182" s="25"/>
      <c r="G182" s="41"/>
      <c r="H182" s="24"/>
      <c r="I182" s="23"/>
      <c r="J182" s="25"/>
      <c r="K182" s="188"/>
    </row>
    <row r="183" spans="1:11" x14ac:dyDescent="0.2">
      <c r="B183" s="75"/>
      <c r="C183" s="39"/>
      <c r="D183" s="23"/>
      <c r="E183" s="25"/>
      <c r="F183" s="25"/>
      <c r="G183" s="41"/>
      <c r="H183" s="24"/>
      <c r="I183" s="23"/>
      <c r="J183" s="25"/>
      <c r="K183" s="188"/>
    </row>
    <row r="184" spans="1:11" x14ac:dyDescent="0.2">
      <c r="B184" s="75"/>
      <c r="C184" s="39"/>
      <c r="D184" s="23"/>
      <c r="E184" s="25"/>
      <c r="F184" s="25"/>
      <c r="G184" s="41"/>
      <c r="H184" s="24"/>
      <c r="I184" s="23"/>
      <c r="J184" s="25"/>
      <c r="K184" s="188"/>
    </row>
    <row r="185" spans="1:11" x14ac:dyDescent="0.2">
      <c r="B185" s="75"/>
      <c r="C185" s="39"/>
      <c r="D185" s="23"/>
      <c r="E185" s="25"/>
      <c r="F185" s="25"/>
      <c r="G185" s="41"/>
      <c r="H185" s="24"/>
      <c r="I185" s="23"/>
      <c r="J185" s="25"/>
      <c r="K185" s="188"/>
    </row>
    <row r="186" spans="1:11" x14ac:dyDescent="0.2">
      <c r="B186" s="75"/>
      <c r="C186" s="39"/>
      <c r="D186" s="23"/>
      <c r="E186" s="25"/>
      <c r="F186" s="25"/>
      <c r="G186" s="41"/>
      <c r="H186" s="24"/>
      <c r="I186" s="23"/>
      <c r="J186" s="25"/>
      <c r="K186" s="188"/>
    </row>
    <row r="187" spans="1:11" x14ac:dyDescent="0.2">
      <c r="B187" s="75"/>
      <c r="C187" s="39"/>
      <c r="D187" s="23"/>
      <c r="E187" s="25"/>
      <c r="F187" s="25"/>
      <c r="G187" s="41"/>
      <c r="H187" s="24"/>
      <c r="I187" s="23"/>
      <c r="J187" s="25"/>
      <c r="K187" s="188"/>
    </row>
    <row r="188" spans="1:11" x14ac:dyDescent="0.2">
      <c r="B188" s="75"/>
      <c r="C188" s="39"/>
      <c r="D188" s="23"/>
      <c r="E188" s="25"/>
      <c r="F188" s="25"/>
      <c r="G188" s="41"/>
      <c r="H188" s="24"/>
      <c r="I188" s="23"/>
      <c r="J188" s="25"/>
      <c r="K188" s="188"/>
    </row>
    <row r="189" spans="1:11" x14ac:dyDescent="0.2">
      <c r="B189" s="75"/>
      <c r="C189" s="39"/>
      <c r="D189" s="23"/>
      <c r="E189" s="25"/>
      <c r="F189" s="25"/>
      <c r="G189" s="41"/>
      <c r="H189" s="24"/>
      <c r="I189" s="23"/>
      <c r="J189" s="25"/>
      <c r="K189" s="188"/>
    </row>
    <row r="190" spans="1:11" x14ac:dyDescent="0.2">
      <c r="B190" s="75"/>
      <c r="C190" s="39"/>
      <c r="D190" s="23"/>
      <c r="E190" s="25"/>
      <c r="F190" s="25"/>
      <c r="G190" s="41"/>
      <c r="H190" s="24"/>
      <c r="I190" s="23"/>
      <c r="J190" s="25"/>
      <c r="K190" s="188"/>
    </row>
    <row r="191" spans="1:11" x14ac:dyDescent="0.2">
      <c r="B191" s="75"/>
      <c r="C191" s="39"/>
      <c r="D191" s="23"/>
      <c r="E191" s="25"/>
      <c r="F191" s="25"/>
      <c r="G191" s="41"/>
      <c r="H191" s="24"/>
      <c r="I191" s="23"/>
      <c r="J191" s="25"/>
      <c r="K191" s="188"/>
    </row>
    <row r="192" spans="1:11" x14ac:dyDescent="0.2">
      <c r="A192" s="30"/>
      <c r="B192" s="75"/>
      <c r="C192" s="39"/>
      <c r="D192" s="23"/>
      <c r="E192" s="25"/>
      <c r="F192" s="25"/>
      <c r="G192" s="41"/>
      <c r="H192" s="24"/>
      <c r="I192" s="23"/>
      <c r="J192" s="25"/>
      <c r="K192" s="188"/>
    </row>
    <row r="193" spans="1:11" x14ac:dyDescent="0.2">
      <c r="A193" s="30"/>
      <c r="B193" s="75"/>
      <c r="C193" s="39"/>
      <c r="D193" s="23"/>
      <c r="E193" s="25"/>
      <c r="F193" s="25"/>
      <c r="G193" s="41"/>
      <c r="H193" s="24"/>
      <c r="I193" s="23"/>
      <c r="J193" s="25"/>
      <c r="K193" s="188"/>
    </row>
    <row r="194" spans="1:11" x14ac:dyDescent="0.2">
      <c r="A194" s="30"/>
      <c r="B194" s="75"/>
      <c r="C194" s="39"/>
      <c r="D194" s="23"/>
      <c r="E194" s="25"/>
      <c r="F194" s="25"/>
      <c r="G194" s="41"/>
      <c r="H194" s="24"/>
      <c r="I194" s="23"/>
      <c r="J194" s="25"/>
      <c r="K194" s="188"/>
    </row>
    <row r="195" spans="1:11" x14ac:dyDescent="0.2">
      <c r="A195" s="30"/>
      <c r="B195" s="75"/>
      <c r="C195" s="39"/>
      <c r="D195" s="23"/>
      <c r="E195" s="25"/>
      <c r="F195" s="25"/>
      <c r="G195" s="41"/>
      <c r="H195" s="24"/>
      <c r="I195" s="23"/>
      <c r="J195" s="25"/>
      <c r="K195" s="188"/>
    </row>
    <row r="196" spans="1:11" x14ac:dyDescent="0.2">
      <c r="A196" s="30"/>
      <c r="B196" s="75"/>
      <c r="C196" s="39"/>
      <c r="D196" s="23"/>
      <c r="E196" s="25"/>
      <c r="F196" s="25"/>
      <c r="G196" s="41"/>
      <c r="H196" s="24"/>
      <c r="I196" s="23"/>
      <c r="J196" s="25"/>
      <c r="K196" s="188"/>
    </row>
    <row r="197" spans="1:11" x14ac:dyDescent="0.2">
      <c r="A197" s="30"/>
      <c r="B197" s="75"/>
      <c r="C197" s="39"/>
      <c r="D197" s="23"/>
      <c r="E197" s="25"/>
      <c r="F197" s="25"/>
      <c r="G197" s="41"/>
      <c r="H197" s="24"/>
      <c r="I197" s="23"/>
      <c r="J197" s="25"/>
      <c r="K197" s="188"/>
    </row>
    <row r="198" spans="1:11" x14ac:dyDescent="0.2">
      <c r="A198" s="30"/>
      <c r="B198" s="75"/>
      <c r="C198" s="39"/>
      <c r="D198" s="23"/>
      <c r="E198" s="25"/>
      <c r="F198" s="25"/>
      <c r="G198" s="41"/>
      <c r="H198" s="24"/>
      <c r="I198" s="23"/>
      <c r="J198" s="25"/>
      <c r="K198" s="188"/>
    </row>
    <row r="199" spans="1:11" x14ac:dyDescent="0.2">
      <c r="A199" s="30"/>
      <c r="B199" s="75"/>
      <c r="C199" s="39"/>
      <c r="D199" s="23"/>
      <c r="E199" s="25"/>
      <c r="F199" s="25"/>
      <c r="G199" s="41"/>
      <c r="H199" s="24"/>
      <c r="I199" s="23"/>
      <c r="J199" s="25"/>
      <c r="K199" s="188"/>
    </row>
    <row r="200" spans="1:11" x14ac:dyDescent="0.2">
      <c r="A200" s="30"/>
      <c r="B200" s="75"/>
      <c r="C200" s="39"/>
      <c r="D200" s="23"/>
      <c r="E200" s="25"/>
      <c r="F200" s="25"/>
      <c r="G200" s="41"/>
      <c r="H200" s="24"/>
      <c r="I200" s="23"/>
      <c r="J200" s="25"/>
      <c r="K200" s="188"/>
    </row>
    <row r="201" spans="1:11" x14ac:dyDescent="0.2">
      <c r="A201" s="26"/>
      <c r="B201" s="75"/>
      <c r="C201" s="39"/>
      <c r="D201" s="23"/>
      <c r="E201" s="25"/>
      <c r="F201" s="25"/>
      <c r="G201" s="41"/>
      <c r="H201" s="24"/>
      <c r="I201" s="23"/>
      <c r="J201" s="25"/>
      <c r="K201" s="188"/>
    </row>
    <row r="202" spans="1:11" x14ac:dyDescent="0.2">
      <c r="A202" s="26"/>
      <c r="B202" s="75"/>
      <c r="C202" s="39"/>
      <c r="D202" s="23"/>
      <c r="E202" s="25"/>
      <c r="F202" s="25"/>
      <c r="G202" s="41"/>
      <c r="H202" s="24"/>
      <c r="I202" s="23"/>
      <c r="J202" s="25"/>
      <c r="K202" s="188"/>
    </row>
    <row r="203" spans="1:11" x14ac:dyDescent="0.2">
      <c r="A203" s="30"/>
      <c r="B203" s="75"/>
      <c r="C203" s="39"/>
      <c r="D203" s="23"/>
      <c r="E203" s="25"/>
      <c r="F203" s="25"/>
      <c r="G203" s="41"/>
      <c r="H203" s="24"/>
      <c r="I203" s="23"/>
      <c r="J203" s="25"/>
      <c r="K203" s="188"/>
    </row>
    <row r="204" spans="1:11" x14ac:dyDescent="0.2">
      <c r="A204" s="30"/>
      <c r="B204" s="75"/>
      <c r="C204" s="39"/>
      <c r="D204" s="23"/>
      <c r="E204" s="25"/>
      <c r="F204" s="25"/>
      <c r="G204" s="41"/>
      <c r="H204" s="24"/>
      <c r="I204" s="23"/>
      <c r="J204" s="25"/>
      <c r="K204" s="188"/>
    </row>
    <row r="205" spans="1:11" x14ac:dyDescent="0.2">
      <c r="A205" s="30"/>
      <c r="B205" s="75"/>
      <c r="C205" s="39"/>
      <c r="D205" s="23"/>
      <c r="E205" s="25"/>
      <c r="F205" s="25"/>
      <c r="G205" s="41"/>
      <c r="H205" s="24"/>
      <c r="I205" s="23"/>
      <c r="J205" s="25"/>
      <c r="K205" s="188"/>
    </row>
    <row r="206" spans="1:11" x14ac:dyDescent="0.2">
      <c r="A206" s="30"/>
      <c r="B206" s="238"/>
      <c r="C206" s="239"/>
      <c r="D206" s="189"/>
      <c r="E206" s="190"/>
      <c r="F206" s="190"/>
      <c r="G206" s="526"/>
      <c r="H206" s="192"/>
      <c r="I206" s="189"/>
      <c r="J206" s="190"/>
      <c r="K206" s="240"/>
    </row>
    <row r="207" spans="1:11" x14ac:dyDescent="0.2">
      <c r="A207" s="30"/>
      <c r="B207" s="30"/>
      <c r="H207" s="13"/>
      <c r="J207" s="13"/>
    </row>
    <row r="208" spans="1:11" ht="15" x14ac:dyDescent="0.2">
      <c r="B208" s="88" t="s">
        <v>273</v>
      </c>
      <c r="C208" s="1"/>
      <c r="D208" s="1" t="s">
        <v>274</v>
      </c>
      <c r="F208" s="11" t="s">
        <v>690</v>
      </c>
      <c r="G208" s="11" t="s">
        <v>691</v>
      </c>
      <c r="H208" s="1"/>
      <c r="J208" s="76"/>
    </row>
    <row r="209" spans="1:11" s="30" customFormat="1" x14ac:dyDescent="0.2">
      <c r="A209" s="13"/>
      <c r="C209" s="13"/>
      <c r="D209" s="13"/>
      <c r="E209" s="13"/>
      <c r="F209" s="13"/>
      <c r="G209" s="519"/>
      <c r="H209" s="13"/>
      <c r="I209" s="13"/>
      <c r="J209" s="13"/>
      <c r="K209" s="13"/>
    </row>
    <row r="210" spans="1:11" s="30" customFormat="1" x14ac:dyDescent="0.2">
      <c r="A210" s="13"/>
      <c r="C210" s="13"/>
      <c r="D210" s="13"/>
      <c r="E210" s="13"/>
      <c r="F210" s="13"/>
      <c r="G210" s="519"/>
      <c r="H210" s="13"/>
      <c r="I210" s="13"/>
      <c r="J210" s="13"/>
      <c r="K210" s="13"/>
    </row>
    <row r="211" spans="1:11" s="30" customFormat="1" x14ac:dyDescent="0.2">
      <c r="A211" s="13"/>
      <c r="C211" s="13"/>
      <c r="D211" s="13"/>
      <c r="E211" s="13"/>
      <c r="F211" s="13"/>
      <c r="G211" s="519"/>
      <c r="H211" s="13"/>
      <c r="I211" s="13"/>
      <c r="J211" s="13"/>
      <c r="K211" s="13"/>
    </row>
    <row r="212" spans="1:11" s="30" customFormat="1" x14ac:dyDescent="0.2">
      <c r="A212" s="13"/>
      <c r="C212" s="13"/>
      <c r="D212" s="13"/>
      <c r="E212" s="13"/>
      <c r="F212" s="13"/>
      <c r="G212" s="519"/>
      <c r="H212" s="13"/>
      <c r="I212" s="13"/>
      <c r="J212" s="13"/>
      <c r="K212" s="13"/>
    </row>
    <row r="213" spans="1:11" s="30" customFormat="1" x14ac:dyDescent="0.2">
      <c r="A213" s="13"/>
      <c r="B213" s="866" t="s">
        <v>693</v>
      </c>
      <c r="C213" s="866"/>
      <c r="D213" s="866"/>
      <c r="E213" s="866"/>
      <c r="F213" s="866"/>
      <c r="G213" s="866"/>
      <c r="H213" s="866"/>
      <c r="I213" s="866"/>
      <c r="J213" s="866"/>
      <c r="K213" s="866"/>
    </row>
    <row r="214" spans="1:11" s="30" customFormat="1" x14ac:dyDescent="0.2">
      <c r="A214" s="13"/>
      <c r="B214" s="77"/>
      <c r="C214" s="13"/>
      <c r="D214" s="13"/>
      <c r="E214" s="13"/>
      <c r="F214" s="13"/>
      <c r="G214" s="519"/>
      <c r="H214" s="13"/>
      <c r="I214" s="13"/>
      <c r="J214" s="13"/>
      <c r="K214" s="13"/>
    </row>
    <row r="215" spans="1:11" s="30" customFormat="1" x14ac:dyDescent="0.2">
      <c r="A215" s="13"/>
      <c r="B215" s="89" t="s">
        <v>108</v>
      </c>
      <c r="C215" s="16" t="s">
        <v>109</v>
      </c>
      <c r="D215" s="16" t="s">
        <v>110</v>
      </c>
      <c r="E215" s="16" t="s">
        <v>111</v>
      </c>
      <c r="F215" s="16" t="s">
        <v>112</v>
      </c>
      <c r="G215" s="520" t="s">
        <v>113</v>
      </c>
      <c r="H215" s="17" t="s">
        <v>114</v>
      </c>
      <c r="I215" s="862" t="s">
        <v>115</v>
      </c>
      <c r="J215" s="862"/>
      <c r="K215" s="16" t="s">
        <v>116</v>
      </c>
    </row>
    <row r="216" spans="1:11" s="30" customFormat="1" x14ac:dyDescent="0.2">
      <c r="A216" s="13"/>
      <c r="B216" s="90" t="s">
        <v>117</v>
      </c>
      <c r="C216" s="18" t="s">
        <v>118</v>
      </c>
      <c r="D216" s="18" t="s">
        <v>119</v>
      </c>
      <c r="E216" s="18" t="s">
        <v>120</v>
      </c>
      <c r="F216" s="18"/>
      <c r="G216" s="521" t="s">
        <v>121</v>
      </c>
      <c r="H216" s="19" t="s">
        <v>122</v>
      </c>
      <c r="I216" s="652" t="s">
        <v>123</v>
      </c>
      <c r="J216" s="71" t="s">
        <v>124</v>
      </c>
      <c r="K216" s="18"/>
    </row>
    <row r="217" spans="1:11" s="30" customFormat="1" x14ac:dyDescent="0.2">
      <c r="A217" s="13"/>
      <c r="B217" s="98"/>
      <c r="C217" s="35"/>
      <c r="D217" s="99"/>
      <c r="E217" s="51"/>
      <c r="F217" s="234"/>
      <c r="G217" s="531"/>
      <c r="H217" s="235"/>
      <c r="I217" s="35"/>
      <c r="J217" s="100"/>
      <c r="K217" s="51"/>
    </row>
    <row r="218" spans="1:11" s="30" customFormat="1" x14ac:dyDescent="0.2">
      <c r="A218" s="13"/>
      <c r="B218" s="98"/>
      <c r="C218" s="35"/>
      <c r="D218" s="99"/>
      <c r="E218" s="51"/>
      <c r="F218" s="234"/>
      <c r="G218" s="531"/>
      <c r="H218" s="235"/>
      <c r="I218" s="35"/>
      <c r="J218" s="100"/>
      <c r="K218" s="51"/>
    </row>
    <row r="219" spans="1:11" s="30" customFormat="1" x14ac:dyDescent="0.2">
      <c r="A219" s="13"/>
      <c r="B219" s="98"/>
      <c r="C219" s="35"/>
      <c r="D219" s="99"/>
      <c r="E219" s="51"/>
      <c r="F219" s="234"/>
      <c r="G219" s="531"/>
      <c r="H219" s="235"/>
      <c r="I219" s="35"/>
      <c r="J219" s="100"/>
      <c r="K219" s="51"/>
    </row>
    <row r="220" spans="1:11" s="30" customFormat="1" x14ac:dyDescent="0.2">
      <c r="A220" s="13"/>
      <c r="B220" s="98"/>
      <c r="C220" s="35"/>
      <c r="D220" s="99"/>
      <c r="E220" s="51"/>
      <c r="F220" s="234"/>
      <c r="G220" s="531"/>
      <c r="H220" s="235"/>
      <c r="I220" s="35"/>
      <c r="J220" s="100"/>
      <c r="K220" s="51"/>
    </row>
    <row r="221" spans="1:11" s="30" customFormat="1" x14ac:dyDescent="0.2">
      <c r="A221" s="13"/>
      <c r="B221" s="98"/>
      <c r="C221" s="35"/>
      <c r="D221" s="99"/>
      <c r="E221" s="51"/>
      <c r="F221" s="234"/>
      <c r="G221" s="531"/>
      <c r="H221" s="235"/>
      <c r="I221" s="35"/>
      <c r="J221" s="100"/>
      <c r="K221" s="51"/>
    </row>
    <row r="222" spans="1:11" s="30" customFormat="1" x14ac:dyDescent="0.2">
      <c r="A222" s="13"/>
      <c r="B222" s="98"/>
      <c r="C222" s="35"/>
      <c r="D222" s="99"/>
      <c r="E222" s="51"/>
      <c r="F222" s="234"/>
      <c r="G222" s="531"/>
      <c r="H222" s="235"/>
      <c r="I222" s="35"/>
      <c r="J222" s="100"/>
      <c r="K222" s="51"/>
    </row>
    <row r="223" spans="1:11" s="30" customFormat="1" x14ac:dyDescent="0.2">
      <c r="A223" s="13"/>
      <c r="B223" s="98"/>
      <c r="C223" s="35"/>
      <c r="D223" s="99"/>
      <c r="E223" s="51"/>
      <c r="F223" s="234"/>
      <c r="G223" s="531"/>
      <c r="H223" s="235"/>
      <c r="I223" s="35"/>
      <c r="J223" s="100"/>
      <c r="K223" s="51"/>
    </row>
    <row r="224" spans="1:11" s="30" customFormat="1" x14ac:dyDescent="0.2">
      <c r="A224" s="13"/>
      <c r="B224" s="98"/>
      <c r="C224" s="35"/>
      <c r="D224" s="99"/>
      <c r="E224" s="51"/>
      <c r="F224" s="234"/>
      <c r="G224" s="531"/>
      <c r="H224" s="235"/>
      <c r="I224" s="35"/>
      <c r="J224" s="100"/>
      <c r="K224" s="51"/>
    </row>
    <row r="225" spans="1:12" s="30" customFormat="1" x14ac:dyDescent="0.2">
      <c r="A225" s="13"/>
      <c r="B225" s="98"/>
      <c r="C225" s="35"/>
      <c r="D225" s="99"/>
      <c r="E225" s="51"/>
      <c r="F225" s="100"/>
      <c r="G225" s="528"/>
      <c r="H225" s="101"/>
      <c r="I225" s="35"/>
      <c r="J225" s="100"/>
      <c r="K225" s="51"/>
    </row>
    <row r="226" spans="1:12" s="30" customFormat="1" x14ac:dyDescent="0.2">
      <c r="A226" s="13"/>
      <c r="B226" s="98"/>
      <c r="C226" s="35"/>
      <c r="D226" s="99"/>
      <c r="E226" s="51"/>
      <c r="F226" s="100"/>
      <c r="G226" s="528"/>
      <c r="H226" s="101"/>
      <c r="I226" s="35"/>
      <c r="J226" s="100"/>
      <c r="K226" s="51"/>
    </row>
    <row r="227" spans="1:12" s="30" customFormat="1" x14ac:dyDescent="0.2">
      <c r="A227" s="13"/>
      <c r="B227" s="98"/>
      <c r="C227" s="35"/>
      <c r="D227" s="99"/>
      <c r="E227" s="51"/>
      <c r="F227" s="100"/>
      <c r="G227" s="528"/>
      <c r="H227" s="101"/>
      <c r="I227" s="35"/>
      <c r="J227" s="100"/>
      <c r="K227" s="51"/>
    </row>
    <row r="228" spans="1:12" s="30" customFormat="1" x14ac:dyDescent="0.2">
      <c r="A228" s="13"/>
      <c r="B228" s="98"/>
      <c r="C228" s="35"/>
      <c r="D228" s="99"/>
      <c r="E228" s="35"/>
      <c r="F228" s="99"/>
      <c r="G228" s="525"/>
      <c r="H228" s="99"/>
      <c r="I228" s="35"/>
      <c r="J228" s="99"/>
      <c r="K228" s="35"/>
    </row>
    <row r="229" spans="1:12" s="30" customFormat="1" x14ac:dyDescent="0.2">
      <c r="A229" s="13"/>
      <c r="B229" s="98"/>
      <c r="C229" s="35"/>
      <c r="D229" s="99"/>
      <c r="E229" s="51"/>
      <c r="F229" s="234"/>
      <c r="G229" s="531"/>
      <c r="H229" s="235"/>
      <c r="I229" s="35"/>
      <c r="J229" s="100"/>
      <c r="K229" s="51"/>
    </row>
    <row r="230" spans="1:12" s="30" customFormat="1" x14ac:dyDescent="0.2">
      <c r="A230" s="13"/>
      <c r="B230" s="98"/>
      <c r="C230" s="35"/>
      <c r="D230" s="99"/>
      <c r="E230" s="51"/>
      <c r="F230" s="234"/>
      <c r="G230" s="531"/>
      <c r="H230" s="235"/>
      <c r="I230" s="35"/>
      <c r="J230" s="100"/>
      <c r="K230" s="51"/>
    </row>
    <row r="231" spans="1:12" s="30" customFormat="1" x14ac:dyDescent="0.2">
      <c r="A231" s="13"/>
      <c r="B231" s="98"/>
      <c r="C231" s="35"/>
      <c r="D231" s="99"/>
      <c r="E231" s="51"/>
      <c r="F231" s="234"/>
      <c r="G231" s="531"/>
      <c r="H231" s="235"/>
      <c r="I231" s="35"/>
      <c r="J231" s="100"/>
      <c r="K231" s="51"/>
    </row>
    <row r="232" spans="1:12" s="31" customFormat="1" x14ac:dyDescent="0.2">
      <c r="A232" s="26"/>
      <c r="B232" s="98"/>
      <c r="C232" s="35"/>
      <c r="D232" s="99"/>
      <c r="E232" s="51"/>
      <c r="F232" s="234"/>
      <c r="G232" s="531"/>
      <c r="H232" s="235"/>
      <c r="I232" s="35"/>
      <c r="J232" s="100"/>
      <c r="K232" s="51"/>
    </row>
    <row r="233" spans="1:12" s="31" customFormat="1" x14ac:dyDescent="0.2">
      <c r="A233" s="26"/>
      <c r="B233" s="98"/>
      <c r="C233" s="35"/>
      <c r="D233" s="99"/>
      <c r="E233" s="51"/>
      <c r="F233" s="234"/>
      <c r="G233" s="531"/>
      <c r="H233" s="235"/>
      <c r="I233" s="35"/>
      <c r="J233" s="100"/>
      <c r="K233" s="51"/>
    </row>
    <row r="234" spans="1:12" s="30" customFormat="1" ht="12.75" customHeight="1" x14ac:dyDescent="0.2">
      <c r="B234" s="98"/>
      <c r="C234" s="35"/>
      <c r="D234" s="99"/>
      <c r="E234" s="51"/>
      <c r="F234" s="234"/>
      <c r="G234" s="531"/>
      <c r="H234" s="235"/>
      <c r="I234" s="35"/>
      <c r="J234" s="100"/>
      <c r="K234" s="51"/>
      <c r="L234" s="105"/>
    </row>
    <row r="235" spans="1:12" s="30" customFormat="1" ht="12.75" customHeight="1" x14ac:dyDescent="0.2">
      <c r="B235" s="98"/>
      <c r="C235" s="35"/>
      <c r="D235" s="99"/>
      <c r="E235" s="51"/>
      <c r="F235" s="234"/>
      <c r="G235" s="531"/>
      <c r="H235" s="235"/>
      <c r="I235" s="35"/>
      <c r="J235" s="100"/>
      <c r="K235" s="51"/>
    </row>
    <row r="236" spans="1:12" s="30" customFormat="1" ht="12.75" customHeight="1" x14ac:dyDescent="0.2">
      <c r="B236" s="98"/>
      <c r="C236" s="35"/>
      <c r="D236" s="99"/>
      <c r="E236" s="51"/>
      <c r="F236" s="234"/>
      <c r="G236" s="531"/>
      <c r="H236" s="235"/>
      <c r="I236" s="35"/>
      <c r="J236" s="100"/>
      <c r="K236" s="51"/>
    </row>
    <row r="237" spans="1:12" s="30" customFormat="1" ht="12.75" customHeight="1" x14ac:dyDescent="0.2">
      <c r="B237" s="98"/>
      <c r="C237" s="35"/>
      <c r="D237" s="99"/>
      <c r="E237" s="51"/>
      <c r="F237" s="234"/>
      <c r="G237" s="531"/>
      <c r="H237" s="235"/>
      <c r="I237" s="35"/>
      <c r="J237" s="100"/>
      <c r="K237" s="51"/>
    </row>
    <row r="238" spans="1:12" s="30" customFormat="1" ht="12.75" customHeight="1" x14ac:dyDescent="0.2">
      <c r="B238" s="98"/>
      <c r="C238" s="35"/>
      <c r="D238" s="99"/>
      <c r="E238" s="51"/>
      <c r="F238" s="234"/>
      <c r="G238" s="531"/>
      <c r="H238" s="235"/>
      <c r="I238" s="35"/>
      <c r="J238" s="100"/>
      <c r="K238" s="51"/>
    </row>
    <row r="239" spans="1:12" s="30" customFormat="1" ht="12.75" customHeight="1" x14ac:dyDescent="0.2">
      <c r="B239" s="98"/>
      <c r="C239" s="35"/>
      <c r="D239" s="99"/>
      <c r="E239" s="51"/>
      <c r="F239" s="234"/>
      <c r="G239" s="531"/>
      <c r="H239" s="235"/>
      <c r="I239" s="35"/>
      <c r="J239" s="100"/>
      <c r="K239" s="51"/>
    </row>
    <row r="240" spans="1:12" s="30" customFormat="1" ht="12.75" customHeight="1" x14ac:dyDescent="0.2">
      <c r="B240" s="98"/>
      <c r="C240" s="35"/>
      <c r="D240" s="99"/>
      <c r="E240" s="51"/>
      <c r="F240" s="234"/>
      <c r="G240" s="531"/>
      <c r="H240" s="235"/>
      <c r="I240" s="35"/>
      <c r="J240" s="100"/>
      <c r="K240" s="51"/>
    </row>
    <row r="241" spans="1:11" x14ac:dyDescent="0.2">
      <c r="A241" s="30"/>
      <c r="B241" s="98"/>
      <c r="C241" s="35"/>
      <c r="D241" s="99"/>
      <c r="E241" s="51"/>
      <c r="F241" s="234"/>
      <c r="G241" s="531"/>
      <c r="H241" s="235"/>
      <c r="I241" s="35"/>
      <c r="J241" s="100"/>
      <c r="K241" s="51"/>
    </row>
    <row r="242" spans="1:11" x14ac:dyDescent="0.2">
      <c r="A242" s="30"/>
      <c r="B242" s="98"/>
      <c r="C242" s="35"/>
      <c r="D242" s="99"/>
      <c r="E242" s="51"/>
      <c r="F242" s="234"/>
      <c r="G242" s="531"/>
      <c r="H242" s="235"/>
      <c r="I242" s="35"/>
      <c r="J242" s="100"/>
      <c r="K242" s="51"/>
    </row>
    <row r="243" spans="1:11" x14ac:dyDescent="0.2">
      <c r="A243" s="30"/>
      <c r="B243" s="98"/>
      <c r="C243" s="35"/>
      <c r="D243" s="99"/>
      <c r="E243" s="51"/>
      <c r="F243" s="234"/>
      <c r="G243" s="531"/>
      <c r="H243" s="235"/>
      <c r="I243" s="35"/>
      <c r="J243" s="100"/>
      <c r="K243" s="51"/>
    </row>
    <row r="244" spans="1:11" x14ac:dyDescent="0.2">
      <c r="A244" s="30"/>
      <c r="B244" s="98"/>
      <c r="C244" s="35"/>
      <c r="D244" s="99"/>
      <c r="E244" s="51"/>
      <c r="F244" s="234"/>
      <c r="G244" s="531"/>
      <c r="H244" s="235"/>
      <c r="I244" s="35"/>
      <c r="J244" s="100"/>
      <c r="K244" s="51"/>
    </row>
    <row r="245" spans="1:11" s="30" customFormat="1" x14ac:dyDescent="0.2">
      <c r="B245" s="98"/>
      <c r="C245" s="35"/>
      <c r="D245" s="99"/>
      <c r="E245" s="51"/>
      <c r="F245" s="100"/>
      <c r="G245" s="528"/>
      <c r="H245" s="101"/>
      <c r="I245" s="35"/>
      <c r="J245" s="100"/>
      <c r="K245" s="51"/>
    </row>
    <row r="246" spans="1:11" s="30" customFormat="1" x14ac:dyDescent="0.2">
      <c r="B246" s="98"/>
      <c r="C246" s="35"/>
      <c r="D246" s="99"/>
      <c r="E246" s="51"/>
      <c r="F246" s="100"/>
      <c r="G246" s="528"/>
      <c r="H246" s="101"/>
      <c r="I246" s="35"/>
      <c r="J246" s="100"/>
      <c r="K246" s="51"/>
    </row>
    <row r="247" spans="1:11" x14ac:dyDescent="0.2">
      <c r="B247" s="98"/>
      <c r="C247" s="35"/>
      <c r="D247" s="99"/>
      <c r="E247" s="51"/>
      <c r="F247" s="100"/>
      <c r="G247" s="528"/>
      <c r="H247" s="101"/>
      <c r="I247" s="35"/>
      <c r="J247" s="100"/>
      <c r="K247" s="51"/>
    </row>
    <row r="248" spans="1:11" x14ac:dyDescent="0.2">
      <c r="B248" s="98"/>
      <c r="C248" s="35"/>
      <c r="D248" s="99"/>
      <c r="E248" s="35"/>
      <c r="F248" s="99"/>
      <c r="G248" s="525"/>
      <c r="H248" s="99"/>
      <c r="I248" s="35"/>
      <c r="J248" s="99"/>
      <c r="K248" s="35"/>
    </row>
    <row r="249" spans="1:11" x14ac:dyDescent="0.2">
      <c r="B249" s="102"/>
      <c r="C249" s="44"/>
      <c r="D249" s="103"/>
      <c r="E249" s="44"/>
      <c r="F249" s="103"/>
      <c r="G249" s="104" t="s">
        <v>694</v>
      </c>
      <c r="H249" s="45"/>
      <c r="I249" s="44"/>
      <c r="J249" s="103"/>
      <c r="K249" s="44"/>
    </row>
    <row r="250" spans="1:11" x14ac:dyDescent="0.2">
      <c r="B250" s="30"/>
      <c r="C250" s="30"/>
      <c r="D250" s="30"/>
      <c r="E250" s="30"/>
      <c r="F250" s="30"/>
      <c r="G250" s="529"/>
      <c r="H250" s="30"/>
      <c r="I250" s="30"/>
      <c r="J250" s="30"/>
      <c r="K250" s="30"/>
    </row>
    <row r="251" spans="1:11" x14ac:dyDescent="0.2">
      <c r="B251" s="30"/>
      <c r="C251" s="30"/>
      <c r="D251" s="30"/>
      <c r="E251" s="30"/>
      <c r="F251" s="30"/>
      <c r="G251" s="529"/>
      <c r="H251" s="30"/>
      <c r="I251" s="30"/>
      <c r="J251" s="30"/>
      <c r="K251" s="30"/>
    </row>
    <row r="252" spans="1:11" x14ac:dyDescent="0.2">
      <c r="B252" s="30"/>
      <c r="C252" s="30"/>
      <c r="D252" s="30"/>
      <c r="E252" s="30"/>
      <c r="F252" s="30"/>
      <c r="G252" s="529"/>
      <c r="H252" s="30"/>
      <c r="I252" s="30"/>
      <c r="J252" s="30"/>
      <c r="K252" s="30"/>
    </row>
    <row r="253" spans="1:11" ht="15" x14ac:dyDescent="0.2">
      <c r="B253" s="88" t="s">
        <v>273</v>
      </c>
      <c r="C253" s="88"/>
      <c r="D253" s="88" t="s">
        <v>274</v>
      </c>
      <c r="E253" s="30"/>
      <c r="F253" s="106" t="s">
        <v>690</v>
      </c>
      <c r="G253" s="106" t="s">
        <v>691</v>
      </c>
      <c r="H253" s="88"/>
      <c r="I253" s="30"/>
      <c r="J253" s="107"/>
      <c r="K253" s="30"/>
    </row>
    <row r="254" spans="1:11" x14ac:dyDescent="0.2">
      <c r="B254" s="30"/>
      <c r="C254" s="30"/>
      <c r="D254" s="30"/>
      <c r="E254" s="30"/>
      <c r="F254" s="30"/>
      <c r="G254" s="529"/>
      <c r="H254" s="30"/>
      <c r="I254" s="30"/>
      <c r="J254" s="30"/>
      <c r="K254" s="30"/>
    </row>
    <row r="255" spans="1:11" x14ac:dyDescent="0.2">
      <c r="B255" s="30"/>
      <c r="C255" s="30"/>
      <c r="D255" s="30"/>
      <c r="E255" s="30"/>
      <c r="F255" s="30"/>
      <c r="G255" s="529"/>
      <c r="H255" s="30"/>
      <c r="I255" s="30"/>
      <c r="J255" s="30"/>
      <c r="K255" s="30"/>
    </row>
    <row r="256" spans="1:11" x14ac:dyDescent="0.2">
      <c r="B256" s="31"/>
      <c r="C256" s="31"/>
      <c r="D256" s="31"/>
      <c r="E256" s="31"/>
      <c r="F256" s="31"/>
      <c r="G256" s="269"/>
      <c r="H256" s="31"/>
      <c r="I256" s="31"/>
      <c r="J256" s="31"/>
      <c r="K256" s="31"/>
    </row>
    <row r="257" spans="2:11" x14ac:dyDescent="0.2">
      <c r="B257" s="31"/>
      <c r="C257" s="31"/>
      <c r="D257" s="31"/>
      <c r="E257" s="31"/>
      <c r="F257" s="31"/>
      <c r="G257" s="269"/>
      <c r="H257" s="31"/>
      <c r="I257" s="31"/>
      <c r="J257" s="31"/>
      <c r="K257" s="31"/>
    </row>
    <row r="258" spans="2:11" x14ac:dyDescent="0.2">
      <c r="B258" s="30"/>
      <c r="C258" s="30"/>
      <c r="D258" s="30"/>
      <c r="E258" s="30"/>
      <c r="F258" s="30"/>
      <c r="G258" s="529"/>
      <c r="H258" s="30"/>
      <c r="I258" s="30"/>
      <c r="J258" s="30"/>
      <c r="K258" s="30"/>
    </row>
    <row r="259" spans="2:11" x14ac:dyDescent="0.2">
      <c r="B259" s="30"/>
      <c r="C259" s="30"/>
      <c r="D259" s="30"/>
      <c r="E259" s="30"/>
      <c r="F259" s="30"/>
      <c r="G259" s="529"/>
      <c r="H259" s="30"/>
      <c r="I259" s="30"/>
      <c r="J259" s="30"/>
      <c r="K259" s="30"/>
    </row>
    <row r="260" spans="2:11" x14ac:dyDescent="0.2">
      <c r="B260" s="30"/>
      <c r="C260" s="30"/>
      <c r="D260" s="30"/>
      <c r="E260" s="30"/>
      <c r="F260" s="30"/>
      <c r="G260" s="529"/>
      <c r="H260" s="30"/>
      <c r="I260" s="30"/>
      <c r="J260" s="30"/>
      <c r="K260" s="30"/>
    </row>
    <row r="261" spans="2:11" x14ac:dyDescent="0.2">
      <c r="H261" s="13"/>
      <c r="J261" s="13"/>
    </row>
    <row r="262" spans="2:11" x14ac:dyDescent="0.2">
      <c r="H262" s="13"/>
      <c r="J262" s="13"/>
    </row>
    <row r="263" spans="2:11" x14ac:dyDescent="0.2">
      <c r="H263" s="13"/>
      <c r="J263" s="13"/>
    </row>
  </sheetData>
  <mergeCells count="10">
    <mergeCell ref="I173:J173"/>
    <mergeCell ref="B213:K213"/>
    <mergeCell ref="I215:J215"/>
    <mergeCell ref="I4:J4"/>
    <mergeCell ref="B128:K128"/>
    <mergeCell ref="I86:J86"/>
    <mergeCell ref="B171:K171"/>
    <mergeCell ref="B43:K43"/>
    <mergeCell ref="B85:K85"/>
    <mergeCell ref="I130:J130"/>
  </mergeCells>
  <pageMargins left="0.72013888888888888" right="0.35000000000000003" top="0.55972222222222223" bottom="0.4" header="0.51180555555555562" footer="0.51180555555555562"/>
  <pageSetup paperSize="9" firstPageNumber="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H27"/>
  <sheetViews>
    <sheetView workbookViewId="0">
      <selection activeCell="G19" sqref="G19"/>
    </sheetView>
  </sheetViews>
  <sheetFormatPr defaultRowHeight="12.75" x14ac:dyDescent="0.2"/>
  <cols>
    <col min="1" max="1" width="13.140625" customWidth="1"/>
    <col min="2" max="2" width="13.7109375" customWidth="1"/>
    <col min="3" max="3" width="26.28515625" customWidth="1"/>
    <col min="4" max="4" width="30.140625" customWidth="1"/>
    <col min="5" max="5" width="8.7109375" style="245" customWidth="1"/>
    <col min="6" max="6" width="12.5703125" style="245" customWidth="1"/>
    <col min="7" max="7" width="13.140625" customWidth="1"/>
  </cols>
  <sheetData>
    <row r="1" spans="1:7" ht="18" x14ac:dyDescent="0.25">
      <c r="A1" s="870" t="s">
        <v>1440</v>
      </c>
      <c r="B1" s="870"/>
      <c r="C1" s="870"/>
      <c r="D1" s="870"/>
      <c r="E1" s="870"/>
      <c r="F1" s="870"/>
      <c r="G1" s="870"/>
    </row>
    <row r="2" spans="1:7" ht="11.25" customHeight="1" thickBot="1" x14ac:dyDescent="0.25">
      <c r="E2" s="655"/>
      <c r="F2" s="655"/>
    </row>
    <row r="3" spans="1:7" s="244" customFormat="1" ht="29.25" customHeight="1" x14ac:dyDescent="0.2">
      <c r="A3" s="489" t="s">
        <v>695</v>
      </c>
      <c r="B3" s="490" t="s">
        <v>696</v>
      </c>
      <c r="C3" s="490" t="s">
        <v>697</v>
      </c>
      <c r="D3" s="490" t="s">
        <v>112</v>
      </c>
      <c r="E3" s="490" t="s">
        <v>698</v>
      </c>
      <c r="F3" s="490" t="s">
        <v>699</v>
      </c>
      <c r="G3" s="491" t="s">
        <v>1444</v>
      </c>
    </row>
    <row r="4" spans="1:7" s="562" customFormat="1" ht="37.5" customHeight="1" thickBot="1" x14ac:dyDescent="0.25">
      <c r="A4" s="566">
        <v>44076</v>
      </c>
      <c r="B4" s="202"/>
      <c r="C4" s="563"/>
      <c r="D4" s="560" t="s">
        <v>1441</v>
      </c>
      <c r="E4" s="247"/>
      <c r="F4" s="204">
        <v>758600</v>
      </c>
      <c r="G4" s="561">
        <v>56</v>
      </c>
    </row>
    <row r="5" spans="1:7" s="562" customFormat="1" ht="37.5" customHeight="1" thickBot="1" x14ac:dyDescent="0.25">
      <c r="A5" s="566">
        <v>44091</v>
      </c>
      <c r="B5" s="271"/>
      <c r="C5" s="563"/>
      <c r="D5" s="563" t="s">
        <v>1443</v>
      </c>
      <c r="E5" s="273"/>
      <c r="F5" s="564">
        <v>43600</v>
      </c>
      <c r="G5" s="565">
        <v>57</v>
      </c>
    </row>
    <row r="6" spans="1:7" s="562" customFormat="1" ht="37.5" customHeight="1" x14ac:dyDescent="0.2">
      <c r="A6" s="727"/>
      <c r="B6" s="709"/>
      <c r="C6" s="710"/>
      <c r="D6" s="710"/>
      <c r="E6" s="449"/>
      <c r="F6" s="729">
        <f>SUM(F4:F5)</f>
        <v>802200</v>
      </c>
      <c r="G6" s="728"/>
    </row>
    <row r="7" spans="1:7" ht="37.5" customHeight="1" x14ac:dyDescent="0.2">
      <c r="E7" s="871"/>
      <c r="F7" s="871"/>
    </row>
    <row r="8" spans="1:7" ht="37.5" customHeight="1" x14ac:dyDescent="0.2">
      <c r="E8" s="867" t="s">
        <v>703</v>
      </c>
      <c r="F8" s="867"/>
    </row>
    <row r="9" spans="1:7" ht="37.5" customHeight="1" x14ac:dyDescent="0.25">
      <c r="A9" s="870" t="s">
        <v>1385</v>
      </c>
      <c r="B9" s="870"/>
      <c r="C9" s="870"/>
      <c r="D9" s="870"/>
      <c r="E9" s="870"/>
      <c r="F9" s="870"/>
      <c r="G9" s="870"/>
    </row>
    <row r="10" spans="1:7" ht="37.5" customHeight="1" thickBot="1" x14ac:dyDescent="0.25">
      <c r="E10" s="708"/>
      <c r="F10" s="708"/>
    </row>
    <row r="11" spans="1:7" ht="37.5" customHeight="1" x14ac:dyDescent="0.2">
      <c r="A11" s="489" t="s">
        <v>695</v>
      </c>
      <c r="B11" s="490" t="s">
        <v>696</v>
      </c>
      <c r="C11" s="490" t="s">
        <v>697</v>
      </c>
      <c r="D11" s="490" t="s">
        <v>112</v>
      </c>
      <c r="E11" s="490" t="s">
        <v>698</v>
      </c>
      <c r="F11" s="490" t="s">
        <v>699</v>
      </c>
      <c r="G11" s="491" t="s">
        <v>1416</v>
      </c>
    </row>
    <row r="12" spans="1:7" ht="37.5" customHeight="1" thickBot="1" x14ac:dyDescent="0.25">
      <c r="A12" s="566">
        <v>43867</v>
      </c>
      <c r="B12" s="202"/>
      <c r="C12" s="563"/>
      <c r="D12" s="560" t="s">
        <v>1442</v>
      </c>
      <c r="E12" s="247">
        <v>1</v>
      </c>
      <c r="F12" s="204">
        <v>601695</v>
      </c>
      <c r="G12" s="561">
        <v>55</v>
      </c>
    </row>
    <row r="13" spans="1:7" ht="37.5" customHeight="1" x14ac:dyDescent="0.2">
      <c r="A13" s="727"/>
      <c r="B13" s="709"/>
      <c r="C13" s="710"/>
      <c r="D13" s="710"/>
      <c r="E13" s="449"/>
      <c r="F13" s="729">
        <f>SUM(F12:F12)</f>
        <v>601695</v>
      </c>
      <c r="G13" s="728"/>
    </row>
    <row r="14" spans="1:7" ht="38.25" customHeight="1" x14ac:dyDescent="0.2">
      <c r="E14" s="871"/>
      <c r="F14" s="871"/>
    </row>
    <row r="15" spans="1:7" x14ac:dyDescent="0.2">
      <c r="E15" s="867" t="s">
        <v>703</v>
      </c>
      <c r="F15" s="867"/>
    </row>
    <row r="20" spans="1:8" ht="18" x14ac:dyDescent="0.25">
      <c r="A20" s="868"/>
      <c r="B20" s="868"/>
      <c r="C20" s="868"/>
      <c r="D20" s="868"/>
      <c r="E20" s="868"/>
      <c r="F20" s="868"/>
      <c r="G20" s="868"/>
      <c r="H20" s="66"/>
    </row>
    <row r="21" spans="1:8" x14ac:dyDescent="0.2">
      <c r="A21" s="66"/>
      <c r="B21" s="66"/>
      <c r="C21" s="66"/>
      <c r="D21" s="66"/>
      <c r="E21" s="726"/>
      <c r="F21" s="726"/>
      <c r="G21" s="66"/>
      <c r="H21" s="66"/>
    </row>
    <row r="22" spans="1:8" x14ac:dyDescent="0.2">
      <c r="A22" s="787"/>
      <c r="B22" s="787"/>
      <c r="C22" s="787"/>
      <c r="D22" s="787"/>
      <c r="E22" s="787"/>
      <c r="F22" s="787"/>
      <c r="G22" s="787"/>
      <c r="H22" s="66"/>
    </row>
    <row r="23" spans="1:8" ht="33.75" customHeight="1" x14ac:dyDescent="0.2">
      <c r="A23" s="727"/>
      <c r="B23" s="709"/>
      <c r="C23" s="710"/>
      <c r="D23" s="788"/>
      <c r="E23" s="449"/>
      <c r="F23" s="789"/>
      <c r="G23" s="788"/>
      <c r="H23" s="66"/>
    </row>
    <row r="24" spans="1:8" ht="35.25" customHeight="1" x14ac:dyDescent="0.2">
      <c r="A24" s="727"/>
      <c r="B24" s="709"/>
      <c r="C24" s="710"/>
      <c r="D24" s="710"/>
      <c r="E24" s="449"/>
      <c r="F24" s="729"/>
      <c r="G24" s="728"/>
      <c r="H24" s="66"/>
    </row>
    <row r="25" spans="1:8" ht="36" customHeight="1" x14ac:dyDescent="0.2">
      <c r="A25" s="66"/>
      <c r="B25" s="66"/>
      <c r="C25" s="66"/>
      <c r="D25" s="66"/>
      <c r="E25" s="869"/>
      <c r="F25" s="869"/>
      <c r="G25" s="66"/>
      <c r="H25" s="66"/>
    </row>
    <row r="26" spans="1:8" x14ac:dyDescent="0.2">
      <c r="A26" s="66"/>
      <c r="B26" s="66"/>
      <c r="C26" s="66"/>
      <c r="D26" s="66"/>
      <c r="E26" s="869"/>
      <c r="F26" s="869"/>
      <c r="G26" s="66"/>
      <c r="H26" s="66"/>
    </row>
    <row r="27" spans="1:8" x14ac:dyDescent="0.2">
      <c r="A27" s="66"/>
      <c r="B27" s="66"/>
      <c r="C27" s="66"/>
      <c r="D27" s="66"/>
      <c r="E27" s="726"/>
      <c r="F27" s="726"/>
      <c r="G27" s="66"/>
      <c r="H27" s="66"/>
    </row>
  </sheetData>
  <mergeCells count="9">
    <mergeCell ref="E15:F15"/>
    <mergeCell ref="A20:G20"/>
    <mergeCell ref="E25:F25"/>
    <mergeCell ref="E26:F26"/>
    <mergeCell ref="A1:G1"/>
    <mergeCell ref="E7:F7"/>
    <mergeCell ref="E8:F8"/>
    <mergeCell ref="A9:G9"/>
    <mergeCell ref="E14:F14"/>
  </mergeCells>
  <printOptions horizontalCentered="1" verticalCentered="1"/>
  <pageMargins left="0.74803149606299213" right="0.74803149606299213" top="0.70866141732283472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7"/>
  <sheetViews>
    <sheetView workbookViewId="0">
      <selection activeCell="C4" sqref="C4"/>
    </sheetView>
  </sheetViews>
  <sheetFormatPr defaultRowHeight="12.75" x14ac:dyDescent="0.2"/>
  <cols>
    <col min="1" max="1" width="13.140625" customWidth="1"/>
    <col min="2" max="2" width="13.7109375" customWidth="1"/>
    <col min="3" max="3" width="26.28515625" customWidth="1"/>
    <col min="4" max="4" width="30.140625" customWidth="1"/>
    <col min="5" max="5" width="8.7109375" style="245" customWidth="1"/>
    <col min="6" max="6" width="12.5703125" style="245" customWidth="1"/>
    <col min="7" max="7" width="13.140625" customWidth="1"/>
  </cols>
  <sheetData>
    <row r="1" spans="1:7" ht="18" x14ac:dyDescent="0.25">
      <c r="A1" s="870" t="s">
        <v>704</v>
      </c>
      <c r="B1" s="870"/>
      <c r="C1" s="870"/>
      <c r="D1" s="870"/>
      <c r="E1" s="870"/>
      <c r="F1" s="870"/>
      <c r="G1" s="870"/>
    </row>
    <row r="2" spans="1:7" ht="11.25" customHeight="1" thickBot="1" x14ac:dyDescent="0.25">
      <c r="E2" s="655"/>
      <c r="F2" s="655"/>
    </row>
    <row r="3" spans="1:7" s="244" customFormat="1" ht="29.25" customHeight="1" x14ac:dyDescent="0.2">
      <c r="A3" s="489" t="s">
        <v>695</v>
      </c>
      <c r="B3" s="490" t="s">
        <v>696</v>
      </c>
      <c r="C3" s="490" t="s">
        <v>697</v>
      </c>
      <c r="D3" s="490" t="s">
        <v>112</v>
      </c>
      <c r="E3" s="490" t="s">
        <v>698</v>
      </c>
      <c r="F3" s="490" t="s">
        <v>699</v>
      </c>
      <c r="G3" s="491" t="s">
        <v>1444</v>
      </c>
    </row>
    <row r="4" spans="1:7" ht="37.5" customHeight="1" x14ac:dyDescent="0.2">
      <c r="A4" s="825">
        <v>44075</v>
      </c>
      <c r="B4" s="826">
        <v>20151</v>
      </c>
      <c r="C4" s="827"/>
      <c r="D4" s="826" t="s">
        <v>1445</v>
      </c>
      <c r="E4" s="541">
        <v>1</v>
      </c>
      <c r="F4" s="791">
        <v>50545.33</v>
      </c>
      <c r="G4" s="828">
        <v>59</v>
      </c>
    </row>
    <row r="5" spans="1:7" ht="37.5" customHeight="1" x14ac:dyDescent="0.2">
      <c r="A5" s="829">
        <v>44155</v>
      </c>
      <c r="B5" s="830">
        <v>880030</v>
      </c>
      <c r="C5" s="831"/>
      <c r="D5" s="830" t="s">
        <v>1446</v>
      </c>
      <c r="E5" s="718">
        <v>1</v>
      </c>
      <c r="F5" s="793">
        <v>983730</v>
      </c>
      <c r="G5" s="832">
        <v>58</v>
      </c>
    </row>
    <row r="6" spans="1:7" ht="37.5" customHeight="1" x14ac:dyDescent="0.2">
      <c r="A6" s="748">
        <v>44166</v>
      </c>
      <c r="B6" s="326">
        <v>880039</v>
      </c>
      <c r="C6" s="326"/>
      <c r="D6" s="326" t="s">
        <v>1447</v>
      </c>
      <c r="E6" s="724">
        <v>1</v>
      </c>
      <c r="F6" s="724">
        <v>53081</v>
      </c>
      <c r="G6" s="833">
        <v>60</v>
      </c>
    </row>
    <row r="7" spans="1:7" ht="37.5" customHeight="1" x14ac:dyDescent="0.2">
      <c r="A7" s="834"/>
      <c r="B7" s="66"/>
      <c r="C7" s="66"/>
      <c r="D7" s="66"/>
      <c r="E7" s="821"/>
      <c r="F7" s="725">
        <f>SUM(F4:F6)</f>
        <v>1087356.33</v>
      </c>
      <c r="G7" s="835"/>
    </row>
    <row r="8" spans="1:7" ht="37.5" customHeight="1" x14ac:dyDescent="0.2">
      <c r="E8" s="871"/>
      <c r="F8" s="871"/>
    </row>
    <row r="9" spans="1:7" ht="37.5" customHeight="1" x14ac:dyDescent="0.2">
      <c r="E9" s="867" t="s">
        <v>703</v>
      </c>
      <c r="F9" s="867"/>
    </row>
    <row r="10" spans="1:7" ht="37.5" customHeight="1" x14ac:dyDescent="0.2">
      <c r="E10" s="655"/>
      <c r="F10" s="655"/>
    </row>
    <row r="11" spans="1:7" ht="37.5" customHeight="1" x14ac:dyDescent="0.2">
      <c r="E11" s="655"/>
      <c r="F11" s="655"/>
    </row>
    <row r="12" spans="1:7" ht="37.5" customHeight="1" x14ac:dyDescent="0.2">
      <c r="E12" s="655"/>
      <c r="F12" s="655"/>
    </row>
    <row r="13" spans="1:7" ht="37.5" customHeight="1" x14ac:dyDescent="0.2">
      <c r="E13" s="655"/>
      <c r="F13" s="655"/>
    </row>
    <row r="14" spans="1:7" ht="37.5" customHeight="1" x14ac:dyDescent="0.2">
      <c r="E14" s="655"/>
      <c r="F14" s="655"/>
    </row>
    <row r="15" spans="1:7" ht="37.5" customHeight="1" x14ac:dyDescent="0.2">
      <c r="E15" s="655"/>
      <c r="F15" s="655"/>
    </row>
    <row r="16" spans="1:7" ht="37.5" customHeight="1" x14ac:dyDescent="0.2">
      <c r="E16" s="655"/>
      <c r="F16" s="655"/>
    </row>
    <row r="17" spans="5:6" ht="37.5" customHeight="1" x14ac:dyDescent="0.2">
      <c r="E17" s="655"/>
      <c r="F17" s="655"/>
    </row>
  </sheetData>
  <mergeCells count="3">
    <mergeCell ref="A1:G1"/>
    <mergeCell ref="E8:F8"/>
    <mergeCell ref="E9:F9"/>
  </mergeCells>
  <printOptions horizontalCentered="1" verticalCentered="1"/>
  <pageMargins left="0.74803149606299213" right="0.74803149606299213" top="0.70866141732283472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H53"/>
  <sheetViews>
    <sheetView workbookViewId="0">
      <selection activeCell="J10" sqref="J10"/>
    </sheetView>
  </sheetViews>
  <sheetFormatPr defaultRowHeight="12.75" x14ac:dyDescent="0.2"/>
  <cols>
    <col min="1" max="1" width="13.140625" customWidth="1"/>
    <col min="2" max="2" width="13.7109375" customWidth="1"/>
    <col min="3" max="3" width="26.28515625" customWidth="1"/>
    <col min="4" max="4" width="30.140625" customWidth="1"/>
    <col min="5" max="5" width="8.7109375" style="245" customWidth="1"/>
    <col min="6" max="6" width="12.5703125" style="245" customWidth="1"/>
    <col min="7" max="7" width="13.140625" customWidth="1"/>
  </cols>
  <sheetData>
    <row r="1" spans="1:8" ht="18" x14ac:dyDescent="0.25">
      <c r="A1" s="870" t="s">
        <v>1386</v>
      </c>
      <c r="B1" s="870"/>
      <c r="C1" s="870"/>
      <c r="D1" s="870"/>
      <c r="E1" s="870"/>
      <c r="F1" s="870"/>
      <c r="G1" s="870"/>
    </row>
    <row r="2" spans="1:8" ht="11.25" customHeight="1" thickBot="1" x14ac:dyDescent="0.25">
      <c r="E2" s="655"/>
      <c r="F2" s="655"/>
    </row>
    <row r="3" spans="1:8" s="244" customFormat="1" ht="29.25" customHeight="1" thickBot="1" x14ac:dyDescent="0.25">
      <c r="A3" s="251" t="s">
        <v>695</v>
      </c>
      <c r="B3" s="246" t="s">
        <v>696</v>
      </c>
      <c r="C3" s="246" t="s">
        <v>697</v>
      </c>
      <c r="D3" s="246" t="s">
        <v>112</v>
      </c>
      <c r="E3" s="246" t="s">
        <v>698</v>
      </c>
      <c r="F3" s="246" t="s">
        <v>699</v>
      </c>
      <c r="G3" s="798" t="s">
        <v>116</v>
      </c>
      <c r="H3" s="803" t="s">
        <v>1416</v>
      </c>
    </row>
    <row r="4" spans="1:8" ht="37.5" customHeight="1" x14ac:dyDescent="0.2">
      <c r="A4" s="559">
        <v>43885</v>
      </c>
      <c r="B4" s="202">
        <v>33</v>
      </c>
      <c r="C4" s="560" t="s">
        <v>1387</v>
      </c>
      <c r="D4" s="560" t="s">
        <v>1448</v>
      </c>
      <c r="E4" s="203">
        <v>1</v>
      </c>
      <c r="F4" s="204">
        <v>30460.54</v>
      </c>
      <c r="G4" s="799" t="s">
        <v>212</v>
      </c>
      <c r="H4" s="802"/>
    </row>
    <row r="5" spans="1:8" ht="37.5" customHeight="1" x14ac:dyDescent="0.2">
      <c r="A5" s="559">
        <v>43892</v>
      </c>
      <c r="B5" s="202">
        <v>38</v>
      </c>
      <c r="C5" s="560" t="s">
        <v>1449</v>
      </c>
      <c r="D5" s="560" t="s">
        <v>1450</v>
      </c>
      <c r="E5" s="203">
        <v>1</v>
      </c>
      <c r="F5" s="204">
        <v>30514</v>
      </c>
      <c r="G5" s="799" t="s">
        <v>579</v>
      </c>
      <c r="H5" s="326"/>
    </row>
    <row r="6" spans="1:8" ht="37.5" customHeight="1" x14ac:dyDescent="0.2">
      <c r="A6" s="711">
        <v>43921</v>
      </c>
      <c r="B6" s="538">
        <v>52</v>
      </c>
      <c r="C6" s="790"/>
      <c r="D6" s="790" t="s">
        <v>1451</v>
      </c>
      <c r="E6" s="712">
        <v>2</v>
      </c>
      <c r="F6" s="791">
        <v>7139</v>
      </c>
      <c r="G6" s="800" t="s">
        <v>212</v>
      </c>
      <c r="H6" s="326"/>
    </row>
    <row r="7" spans="1:8" ht="37.5" customHeight="1" x14ac:dyDescent="0.2">
      <c r="A7" s="715">
        <v>44069</v>
      </c>
      <c r="B7" s="716">
        <v>145</v>
      </c>
      <c r="C7" s="792"/>
      <c r="D7" s="792" t="s">
        <v>1452</v>
      </c>
      <c r="E7" s="717">
        <v>1</v>
      </c>
      <c r="F7" s="793">
        <v>5990</v>
      </c>
      <c r="G7" s="801" t="s">
        <v>471</v>
      </c>
      <c r="H7" s="326"/>
    </row>
    <row r="8" spans="1:8" ht="37.5" customHeight="1" x14ac:dyDescent="0.2">
      <c r="A8" s="715">
        <v>44089</v>
      </c>
      <c r="B8" s="716">
        <v>161</v>
      </c>
      <c r="C8" s="792"/>
      <c r="D8" s="792" t="s">
        <v>1453</v>
      </c>
      <c r="E8" s="717">
        <v>1</v>
      </c>
      <c r="F8" s="793">
        <v>9039.99</v>
      </c>
      <c r="G8" s="801" t="s">
        <v>579</v>
      </c>
      <c r="H8" s="326"/>
    </row>
    <row r="9" spans="1:8" ht="37.5" customHeight="1" x14ac:dyDescent="0.2">
      <c r="A9" s="715">
        <v>44124</v>
      </c>
      <c r="B9" s="716">
        <v>178</v>
      </c>
      <c r="C9" s="792"/>
      <c r="D9" s="792" t="s">
        <v>1454</v>
      </c>
      <c r="E9" s="717">
        <v>1</v>
      </c>
      <c r="F9" s="793">
        <v>18817</v>
      </c>
      <c r="G9" s="801" t="s">
        <v>260</v>
      </c>
      <c r="H9" s="326"/>
    </row>
    <row r="10" spans="1:8" ht="37.5" customHeight="1" x14ac:dyDescent="0.2">
      <c r="A10" s="715">
        <v>44174</v>
      </c>
      <c r="B10" s="716">
        <v>212</v>
      </c>
      <c r="C10" s="792"/>
      <c r="D10" s="792" t="s">
        <v>1455</v>
      </c>
      <c r="E10" s="717">
        <v>2</v>
      </c>
      <c r="F10" s="793">
        <v>30109.03</v>
      </c>
      <c r="G10" s="792" t="s">
        <v>534</v>
      </c>
      <c r="H10" s="326"/>
    </row>
    <row r="11" spans="1:8" ht="37.5" customHeight="1" x14ac:dyDescent="0.2">
      <c r="A11" s="715">
        <v>44152</v>
      </c>
      <c r="B11" s="716">
        <v>77230</v>
      </c>
      <c r="C11" s="792"/>
      <c r="D11" s="792" t="s">
        <v>1456</v>
      </c>
      <c r="E11" s="717">
        <v>1</v>
      </c>
      <c r="F11" s="793">
        <v>12200</v>
      </c>
      <c r="G11" s="792" t="s">
        <v>260</v>
      </c>
      <c r="H11" s="326"/>
    </row>
    <row r="12" spans="1:8" ht="37.5" customHeight="1" x14ac:dyDescent="0.2">
      <c r="E12" s="655"/>
      <c r="F12" s="626">
        <f>SUM(F4:F11)</f>
        <v>144269.56</v>
      </c>
    </row>
    <row r="13" spans="1:8" ht="37.5" customHeight="1" x14ac:dyDescent="0.2">
      <c r="E13" s="871"/>
      <c r="F13" s="871"/>
    </row>
    <row r="14" spans="1:8" ht="24.75" customHeight="1" x14ac:dyDescent="0.2">
      <c r="E14" s="867" t="s">
        <v>703</v>
      </c>
      <c r="F14" s="867"/>
    </row>
    <row r="15" spans="1:8" ht="9" customHeight="1" x14ac:dyDescent="0.2">
      <c r="E15"/>
      <c r="F15"/>
    </row>
    <row r="16" spans="1:8" ht="37.5" customHeight="1" x14ac:dyDescent="0.2">
      <c r="E16" s="655"/>
      <c r="F16" s="655"/>
    </row>
    <row r="17" spans="5:6" ht="37.5" customHeight="1" x14ac:dyDescent="0.2">
      <c r="E17" s="655"/>
      <c r="F17" s="655"/>
    </row>
    <row r="18" spans="5:6" ht="25.5" customHeight="1" x14ac:dyDescent="0.2">
      <c r="E18" s="655"/>
      <c r="F18" s="655"/>
    </row>
    <row r="20" spans="5:6" x14ac:dyDescent="0.2">
      <c r="E20"/>
      <c r="F20"/>
    </row>
    <row r="21" spans="5:6" x14ac:dyDescent="0.2">
      <c r="E21"/>
      <c r="F21"/>
    </row>
    <row r="22" spans="5:6" x14ac:dyDescent="0.2">
      <c r="E22"/>
      <c r="F22"/>
    </row>
    <row r="23" spans="5:6" ht="37.5" customHeight="1" x14ac:dyDescent="0.2">
      <c r="E23"/>
      <c r="F23"/>
    </row>
    <row r="24" spans="5:6" ht="37.5" customHeight="1" x14ac:dyDescent="0.2">
      <c r="E24"/>
      <c r="F24"/>
    </row>
    <row r="25" spans="5:6" ht="37.5" customHeight="1" x14ac:dyDescent="0.2">
      <c r="E25"/>
      <c r="F25"/>
    </row>
    <row r="26" spans="5:6" ht="37.5" customHeight="1" x14ac:dyDescent="0.2">
      <c r="E26"/>
      <c r="F26"/>
    </row>
    <row r="27" spans="5:6" ht="37.5" customHeight="1" x14ac:dyDescent="0.2">
      <c r="E27"/>
      <c r="F27"/>
    </row>
    <row r="28" spans="5:6" ht="37.5" customHeight="1" x14ac:dyDescent="0.2">
      <c r="E28"/>
      <c r="F28"/>
    </row>
    <row r="29" spans="5:6" ht="37.5" customHeight="1" x14ac:dyDescent="0.2">
      <c r="E29"/>
      <c r="F29"/>
    </row>
    <row r="30" spans="5:6" ht="37.5" customHeight="1" x14ac:dyDescent="0.2">
      <c r="E30"/>
      <c r="F30"/>
    </row>
    <row r="31" spans="5:6" ht="37.5" customHeight="1" x14ac:dyDescent="0.2">
      <c r="E31"/>
      <c r="F31"/>
    </row>
    <row r="32" spans="5:6" ht="37.5" customHeight="1" x14ac:dyDescent="0.2">
      <c r="E32"/>
      <c r="F32"/>
    </row>
    <row r="33" spans="5:6" ht="37.5" customHeight="1" x14ac:dyDescent="0.2">
      <c r="E33"/>
      <c r="F33"/>
    </row>
    <row r="34" spans="5:6" ht="37.5" customHeight="1" x14ac:dyDescent="0.2">
      <c r="E34" s="655"/>
      <c r="F34" s="655"/>
    </row>
    <row r="35" spans="5:6" ht="37.5" customHeight="1" x14ac:dyDescent="0.2">
      <c r="E35" s="655"/>
      <c r="F35" s="655"/>
    </row>
    <row r="36" spans="5:6" ht="37.5" customHeight="1" x14ac:dyDescent="0.2"/>
    <row r="37" spans="5:6" ht="37.5" customHeight="1" x14ac:dyDescent="0.2"/>
    <row r="38" spans="5:6" ht="37.5" customHeight="1" x14ac:dyDescent="0.2"/>
    <row r="39" spans="5:6" ht="37.5" customHeight="1" x14ac:dyDescent="0.2"/>
    <row r="40" spans="5:6" ht="37.5" customHeight="1" x14ac:dyDescent="0.2"/>
    <row r="41" spans="5:6" ht="37.5" customHeight="1" x14ac:dyDescent="0.2"/>
    <row r="42" spans="5:6" ht="37.5" customHeight="1" x14ac:dyDescent="0.2"/>
    <row r="43" spans="5:6" ht="37.5" customHeight="1" x14ac:dyDescent="0.2"/>
    <row r="44" spans="5:6" ht="37.5" customHeight="1" x14ac:dyDescent="0.2"/>
    <row r="45" spans="5:6" ht="37.5" customHeight="1" x14ac:dyDescent="0.2"/>
    <row r="46" spans="5:6" ht="37.5" customHeight="1" x14ac:dyDescent="0.2"/>
    <row r="47" spans="5:6" ht="37.5" customHeight="1" x14ac:dyDescent="0.2"/>
    <row r="48" spans="5:6" ht="37.5" customHeight="1" x14ac:dyDescent="0.2"/>
    <row r="49" ht="37.5" customHeight="1" x14ac:dyDescent="0.2"/>
    <row r="50" ht="37.5" customHeight="1" x14ac:dyDescent="0.2"/>
    <row r="51" ht="37.5" customHeight="1" x14ac:dyDescent="0.2"/>
    <row r="52" ht="37.5" customHeight="1" x14ac:dyDescent="0.2"/>
    <row r="53" ht="37.5" customHeight="1" x14ac:dyDescent="0.2"/>
  </sheetData>
  <mergeCells count="3">
    <mergeCell ref="A1:G1"/>
    <mergeCell ref="E13:F13"/>
    <mergeCell ref="E14:F14"/>
  </mergeCells>
  <printOptions horizontalCentered="1" verticalCentered="1"/>
  <pageMargins left="0.74803149606299213" right="0.74803149606299213" top="0.70866141732283472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G53"/>
  <sheetViews>
    <sheetView workbookViewId="0">
      <selection activeCell="E10" sqref="E10:F10"/>
    </sheetView>
  </sheetViews>
  <sheetFormatPr defaultRowHeight="12.75" x14ac:dyDescent="0.2"/>
  <cols>
    <col min="1" max="1" width="13.140625" customWidth="1"/>
    <col min="2" max="2" width="13.7109375" customWidth="1"/>
    <col min="3" max="3" width="26.28515625" customWidth="1"/>
    <col min="4" max="4" width="30.140625" customWidth="1"/>
    <col min="5" max="5" width="8.7109375" style="245" customWidth="1"/>
    <col min="6" max="6" width="13.28515625" style="245" bestFit="1" customWidth="1"/>
    <col min="7" max="7" width="13.140625" customWidth="1"/>
  </cols>
  <sheetData>
    <row r="1" spans="1:7" ht="18" x14ac:dyDescent="0.25">
      <c r="A1" s="870" t="s">
        <v>1251</v>
      </c>
      <c r="B1" s="870"/>
      <c r="C1" s="870"/>
      <c r="D1" s="870"/>
      <c r="E1" s="870"/>
      <c r="F1" s="870"/>
      <c r="G1" s="870"/>
    </row>
    <row r="2" spans="1:7" ht="11.25" customHeight="1" thickBot="1" x14ac:dyDescent="0.25">
      <c r="E2" s="655"/>
      <c r="F2" s="655"/>
    </row>
    <row r="3" spans="1:7" s="244" customFormat="1" ht="29.25" customHeight="1" thickBot="1" x14ac:dyDescent="0.25">
      <c r="A3" s="251" t="s">
        <v>695</v>
      </c>
      <c r="B3" s="246" t="s">
        <v>696</v>
      </c>
      <c r="C3" s="246" t="s">
        <v>697</v>
      </c>
      <c r="D3" s="246" t="s">
        <v>112</v>
      </c>
      <c r="E3" s="246" t="s">
        <v>698</v>
      </c>
      <c r="F3" s="246" t="s">
        <v>699</v>
      </c>
      <c r="G3" s="252" t="s">
        <v>116</v>
      </c>
    </row>
    <row r="4" spans="1:7" ht="37.5" customHeight="1" x14ac:dyDescent="0.2">
      <c r="A4" s="608">
        <v>43230</v>
      </c>
      <c r="B4" s="593">
        <v>18060</v>
      </c>
      <c r="C4" s="594" t="s">
        <v>1243</v>
      </c>
      <c r="D4" s="594" t="s">
        <v>1244</v>
      </c>
      <c r="E4" s="607">
        <v>1</v>
      </c>
      <c r="F4" s="606">
        <v>267894</v>
      </c>
      <c r="G4" s="605"/>
    </row>
    <row r="5" spans="1:7" ht="37.5" customHeight="1" x14ac:dyDescent="0.2">
      <c r="A5" s="711">
        <v>43329</v>
      </c>
      <c r="B5" s="538">
        <v>18138</v>
      </c>
      <c r="C5" s="712" t="s">
        <v>1245</v>
      </c>
      <c r="D5" s="712" t="s">
        <v>1246</v>
      </c>
      <c r="E5" s="541">
        <v>1</v>
      </c>
      <c r="F5" s="713">
        <v>36300</v>
      </c>
      <c r="G5" s="714"/>
    </row>
    <row r="6" spans="1:7" ht="37.5" customHeight="1" x14ac:dyDescent="0.2">
      <c r="A6" s="715">
        <v>43434</v>
      </c>
      <c r="B6" s="716">
        <v>18195</v>
      </c>
      <c r="C6" s="717" t="s">
        <v>1247</v>
      </c>
      <c r="D6" s="717" t="s">
        <v>712</v>
      </c>
      <c r="E6" s="718">
        <v>1</v>
      </c>
      <c r="F6" s="719">
        <v>20000</v>
      </c>
      <c r="G6" s="720"/>
    </row>
    <row r="7" spans="1:7" ht="37.5" customHeight="1" x14ac:dyDescent="0.2">
      <c r="A7" s="715">
        <v>43451</v>
      </c>
      <c r="B7" s="716">
        <v>18212</v>
      </c>
      <c r="C7" s="717" t="s">
        <v>1248</v>
      </c>
      <c r="D7" s="717" t="s">
        <v>1249</v>
      </c>
      <c r="E7" s="718">
        <v>1</v>
      </c>
      <c r="F7" s="719">
        <v>663917</v>
      </c>
      <c r="G7" s="720"/>
    </row>
    <row r="8" spans="1:7" ht="37.5" customHeight="1" x14ac:dyDescent="0.2">
      <c r="A8" s="715">
        <v>43451</v>
      </c>
      <c r="B8" s="716">
        <v>18212</v>
      </c>
      <c r="C8" s="717" t="s">
        <v>1248</v>
      </c>
      <c r="D8" s="717" t="s">
        <v>1250</v>
      </c>
      <c r="E8" s="718">
        <v>1</v>
      </c>
      <c r="F8" s="719">
        <v>139422.57</v>
      </c>
      <c r="G8" s="720"/>
    </row>
    <row r="9" spans="1:7" ht="37.5" customHeight="1" x14ac:dyDescent="0.2">
      <c r="E9" s="655"/>
      <c r="F9" s="721">
        <f>SUM(F4:F8)</f>
        <v>1127533.57</v>
      </c>
    </row>
    <row r="10" spans="1:7" ht="37.5" customHeight="1" x14ac:dyDescent="0.2">
      <c r="E10" s="871"/>
      <c r="F10" s="871"/>
    </row>
    <row r="11" spans="1:7" ht="15.75" customHeight="1" x14ac:dyDescent="0.2">
      <c r="E11" s="867" t="s">
        <v>703</v>
      </c>
      <c r="F11" s="867"/>
    </row>
    <row r="12" spans="1:7" ht="37.5" customHeight="1" x14ac:dyDescent="0.2">
      <c r="E12"/>
      <c r="F12"/>
    </row>
    <row r="13" spans="1:7" ht="37.5" customHeight="1" x14ac:dyDescent="0.2">
      <c r="E13" s="655"/>
      <c r="F13" s="655"/>
    </row>
    <row r="14" spans="1:7" ht="24.75" customHeight="1" x14ac:dyDescent="0.2">
      <c r="E14" s="655"/>
      <c r="F14" s="655"/>
    </row>
    <row r="15" spans="1:7" ht="9" customHeight="1" x14ac:dyDescent="0.2">
      <c r="E15" s="655"/>
      <c r="F15" s="655"/>
    </row>
    <row r="16" spans="1:7" ht="37.5" customHeight="1" x14ac:dyDescent="0.2">
      <c r="E16" s="655"/>
      <c r="F16" s="655"/>
    </row>
    <row r="17" spans="1:7" ht="37.5" customHeight="1" x14ac:dyDescent="0.2">
      <c r="E17"/>
      <c r="F17"/>
    </row>
    <row r="18" spans="1:7" ht="25.5" customHeight="1" x14ac:dyDescent="0.2">
      <c r="E18"/>
      <c r="F18"/>
    </row>
    <row r="19" spans="1:7" x14ac:dyDescent="0.2">
      <c r="E19"/>
      <c r="F19"/>
    </row>
    <row r="20" spans="1:7" x14ac:dyDescent="0.2">
      <c r="E20"/>
      <c r="F20"/>
    </row>
    <row r="21" spans="1:7" x14ac:dyDescent="0.2">
      <c r="E21"/>
      <c r="F21"/>
    </row>
    <row r="22" spans="1:7" ht="18" x14ac:dyDescent="0.25">
      <c r="A22" s="870" t="s">
        <v>713</v>
      </c>
      <c r="B22" s="870"/>
      <c r="C22" s="870"/>
      <c r="D22" s="870"/>
      <c r="E22" s="870"/>
      <c r="F22" s="870"/>
      <c r="G22" s="870"/>
    </row>
    <row r="23" spans="1:7" ht="24" customHeight="1" thickBot="1" x14ac:dyDescent="0.25">
      <c r="E23" s="655"/>
      <c r="F23" s="655"/>
    </row>
    <row r="24" spans="1:7" ht="24" customHeight="1" thickBot="1" x14ac:dyDescent="0.25">
      <c r="A24" s="251" t="s">
        <v>695</v>
      </c>
      <c r="B24" s="246" t="s">
        <v>696</v>
      </c>
      <c r="C24" s="246" t="s">
        <v>697</v>
      </c>
      <c r="D24" s="246" t="s">
        <v>112</v>
      </c>
      <c r="E24" s="246" t="s">
        <v>698</v>
      </c>
      <c r="F24" s="246" t="s">
        <v>699</v>
      </c>
      <c r="G24" s="252" t="s">
        <v>116</v>
      </c>
    </row>
    <row r="25" spans="1:7" s="245" customFormat="1" ht="37.5" customHeight="1" thickBot="1" x14ac:dyDescent="0.25">
      <c r="A25" s="616">
        <v>42744</v>
      </c>
      <c r="B25" s="461" t="s">
        <v>714</v>
      </c>
      <c r="C25" s="461" t="s">
        <v>715</v>
      </c>
      <c r="D25" s="617" t="s">
        <v>716</v>
      </c>
      <c r="E25" s="618">
        <v>1</v>
      </c>
      <c r="F25" s="619">
        <v>18634</v>
      </c>
      <c r="G25" s="620" t="s">
        <v>260</v>
      </c>
    </row>
    <row r="26" spans="1:7" ht="27.75" customHeight="1" x14ac:dyDescent="0.2">
      <c r="E26" s="655"/>
      <c r="F26" s="275">
        <f>SUM(F25:F25)</f>
        <v>18634</v>
      </c>
    </row>
    <row r="27" spans="1:7" ht="27.75" customHeight="1" x14ac:dyDescent="0.2">
      <c r="E27" s="871"/>
      <c r="F27" s="871"/>
    </row>
    <row r="28" spans="1:7" ht="27.75" customHeight="1" x14ac:dyDescent="0.2">
      <c r="E28" s="867" t="s">
        <v>703</v>
      </c>
      <c r="F28" s="867"/>
    </row>
    <row r="29" spans="1:7" ht="27.75" customHeight="1" x14ac:dyDescent="0.2">
      <c r="E29" s="655"/>
      <c r="F29" s="655"/>
    </row>
    <row r="30" spans="1:7" ht="27.75" customHeight="1" x14ac:dyDescent="0.2">
      <c r="E30" s="655"/>
      <c r="F30" s="655"/>
    </row>
    <row r="31" spans="1:7" ht="27.75" customHeight="1" x14ac:dyDescent="0.2">
      <c r="E31" s="655"/>
      <c r="F31" s="655"/>
    </row>
    <row r="32" spans="1:7" ht="27.75" customHeight="1" x14ac:dyDescent="0.2">
      <c r="E32" s="655"/>
      <c r="F32" s="655"/>
    </row>
    <row r="33" spans="5:6" ht="27.75" customHeight="1" x14ac:dyDescent="0.2">
      <c r="E33" s="655"/>
      <c r="F33" s="655"/>
    </row>
    <row r="34" spans="5:6" ht="27.75" customHeight="1" x14ac:dyDescent="0.2">
      <c r="E34" s="655"/>
      <c r="F34" s="655"/>
    </row>
    <row r="35" spans="5:6" ht="27.75" customHeight="1" x14ac:dyDescent="0.2">
      <c r="E35" s="655"/>
      <c r="F35" s="655"/>
    </row>
    <row r="36" spans="5:6" ht="27.75" customHeight="1" x14ac:dyDescent="0.2"/>
    <row r="37" spans="5:6" ht="23.25" customHeight="1" x14ac:dyDescent="0.2"/>
    <row r="38" spans="5:6" ht="36" customHeight="1" x14ac:dyDescent="0.2"/>
    <row r="39" spans="5:6" ht="33.75" customHeight="1" x14ac:dyDescent="0.2"/>
    <row r="40" spans="5:6" ht="37.5" customHeight="1" x14ac:dyDescent="0.2"/>
    <row r="41" spans="5:6" ht="37.5" customHeight="1" x14ac:dyDescent="0.2"/>
    <row r="42" spans="5:6" ht="37.5" customHeight="1" x14ac:dyDescent="0.2"/>
    <row r="43" spans="5:6" ht="37.5" customHeight="1" x14ac:dyDescent="0.2"/>
    <row r="44" spans="5:6" ht="37.5" customHeight="1" x14ac:dyDescent="0.2"/>
    <row r="45" spans="5:6" ht="37.5" customHeight="1" x14ac:dyDescent="0.2"/>
    <row r="46" spans="5:6" ht="37.5" customHeight="1" x14ac:dyDescent="0.2"/>
    <row r="47" spans="5:6" ht="37.5" customHeight="1" x14ac:dyDescent="0.2"/>
    <row r="48" spans="5:6" ht="37.5" customHeight="1" x14ac:dyDescent="0.2"/>
    <row r="49" ht="37.5" customHeight="1" x14ac:dyDescent="0.2"/>
    <row r="50" ht="37.5" customHeight="1" x14ac:dyDescent="0.2"/>
    <row r="51" ht="37.5" customHeight="1" x14ac:dyDescent="0.2"/>
    <row r="52" ht="37.5" customHeight="1" x14ac:dyDescent="0.2"/>
    <row r="53" ht="37.5" customHeight="1" x14ac:dyDescent="0.2"/>
  </sheetData>
  <mergeCells count="6">
    <mergeCell ref="E28:F28"/>
    <mergeCell ref="A1:G1"/>
    <mergeCell ref="E10:F10"/>
    <mergeCell ref="E11:F11"/>
    <mergeCell ref="A22:G22"/>
    <mergeCell ref="E27:F27"/>
  </mergeCells>
  <printOptions horizontalCentered="1" verticalCentered="1"/>
  <pageMargins left="0.74803149606299213" right="0.74803149606299213" top="0.70866141732283472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G49"/>
  <sheetViews>
    <sheetView topLeftCell="A5" workbookViewId="0">
      <selection activeCell="J12" sqref="J12"/>
    </sheetView>
  </sheetViews>
  <sheetFormatPr defaultRowHeight="12.75" x14ac:dyDescent="0.2"/>
  <cols>
    <col min="1" max="1" width="13.140625" customWidth="1"/>
    <col min="2" max="2" width="13.7109375" customWidth="1"/>
    <col min="3" max="3" width="26.28515625" customWidth="1"/>
    <col min="4" max="4" width="30.140625" customWidth="1"/>
    <col min="5" max="5" width="8.7109375" style="245" customWidth="1"/>
    <col min="6" max="6" width="12.5703125" style="245" customWidth="1"/>
    <col min="7" max="7" width="14.5703125" customWidth="1"/>
  </cols>
  <sheetData>
    <row r="1" spans="1:7" ht="18" x14ac:dyDescent="0.25">
      <c r="A1" s="870" t="s">
        <v>1279</v>
      </c>
      <c r="B1" s="870"/>
      <c r="C1" s="870"/>
      <c r="D1" s="870"/>
      <c r="E1" s="870"/>
      <c r="F1" s="870"/>
      <c r="G1" s="870"/>
    </row>
    <row r="2" spans="1:7" ht="11.25" customHeight="1" thickBot="1" x14ac:dyDescent="0.25">
      <c r="E2" s="655"/>
      <c r="F2" s="655"/>
    </row>
    <row r="3" spans="1:7" s="244" customFormat="1" ht="29.25" customHeight="1" thickBot="1" x14ac:dyDescent="0.25">
      <c r="A3" s="251" t="s">
        <v>695</v>
      </c>
      <c r="B3" s="246" t="s">
        <v>696</v>
      </c>
      <c r="C3" s="246" t="s">
        <v>697</v>
      </c>
      <c r="D3" s="246" t="s">
        <v>112</v>
      </c>
      <c r="E3" s="246" t="s">
        <v>698</v>
      </c>
      <c r="F3" s="246" t="s">
        <v>699</v>
      </c>
      <c r="G3" s="252" t="s">
        <v>116</v>
      </c>
    </row>
    <row r="4" spans="1:7" ht="37.5" customHeight="1" thickBot="1" x14ac:dyDescent="0.25">
      <c r="A4" s="488">
        <v>43180</v>
      </c>
      <c r="B4" s="461" t="s">
        <v>717</v>
      </c>
      <c r="C4" s="488" t="s">
        <v>1262</v>
      </c>
      <c r="D4" s="462" t="s">
        <v>1280</v>
      </c>
      <c r="E4" s="463">
        <v>304</v>
      </c>
      <c r="F4" s="464">
        <v>769</v>
      </c>
      <c r="G4" s="483"/>
    </row>
    <row r="5" spans="1:7" ht="37.5" customHeight="1" x14ac:dyDescent="0.2">
      <c r="E5" s="655"/>
      <c r="F5" s="275"/>
    </row>
    <row r="6" spans="1:7" ht="37.5" customHeight="1" x14ac:dyDescent="0.2">
      <c r="E6" s="871"/>
      <c r="F6" s="871"/>
    </row>
    <row r="7" spans="1:7" ht="37.5" customHeight="1" thickBot="1" x14ac:dyDescent="0.3">
      <c r="A7" s="870" t="s">
        <v>1281</v>
      </c>
      <c r="B7" s="870"/>
      <c r="C7" s="870"/>
      <c r="D7" s="870"/>
      <c r="E7" s="870"/>
      <c r="F7" s="870"/>
      <c r="G7" s="870"/>
    </row>
    <row r="8" spans="1:7" ht="37.5" customHeight="1" x14ac:dyDescent="0.2">
      <c r="A8" s="489" t="s">
        <v>695</v>
      </c>
      <c r="B8" s="490" t="s">
        <v>696</v>
      </c>
      <c r="C8" s="490" t="s">
        <v>697</v>
      </c>
      <c r="D8" s="490" t="s">
        <v>112</v>
      </c>
      <c r="E8" s="490" t="s">
        <v>698</v>
      </c>
      <c r="F8" s="490" t="s">
        <v>699</v>
      </c>
      <c r="G8" s="491" t="s">
        <v>116</v>
      </c>
    </row>
    <row r="9" spans="1:7" ht="37.5" customHeight="1" x14ac:dyDescent="0.2">
      <c r="A9" s="748">
        <v>43180</v>
      </c>
      <c r="B9" s="326"/>
      <c r="C9" s="326" t="s">
        <v>1282</v>
      </c>
      <c r="D9" s="326" t="s">
        <v>1283</v>
      </c>
      <c r="E9" s="724">
        <v>512</v>
      </c>
      <c r="F9" s="724">
        <v>1290.24</v>
      </c>
      <c r="G9" s="326"/>
    </row>
    <row r="10" spans="1:7" ht="37.5" customHeight="1" x14ac:dyDescent="0.2">
      <c r="A10" s="748">
        <v>43180</v>
      </c>
      <c r="B10" s="326"/>
      <c r="C10" s="326" t="s">
        <v>1282</v>
      </c>
      <c r="D10" s="326" t="s">
        <v>1284</v>
      </c>
      <c r="E10" s="724">
        <v>95</v>
      </c>
      <c r="F10" s="724">
        <v>239.4</v>
      </c>
      <c r="G10" s="326"/>
    </row>
    <row r="11" spans="1:7" ht="37.5" customHeight="1" x14ac:dyDescent="0.2">
      <c r="A11" s="748">
        <v>43180</v>
      </c>
      <c r="B11" s="326"/>
      <c r="C11" s="326" t="s">
        <v>1282</v>
      </c>
      <c r="D11" s="326" t="s">
        <v>1285</v>
      </c>
      <c r="E11" s="724">
        <v>47</v>
      </c>
      <c r="F11" s="724">
        <v>128.44</v>
      </c>
      <c r="G11" s="326"/>
    </row>
    <row r="12" spans="1:7" ht="37.5" customHeight="1" x14ac:dyDescent="0.2">
      <c r="A12" s="748">
        <v>43180</v>
      </c>
      <c r="B12" s="326"/>
      <c r="C12" s="326" t="s">
        <v>1282</v>
      </c>
      <c r="D12" s="326" t="s">
        <v>1286</v>
      </c>
      <c r="E12" s="724">
        <v>81</v>
      </c>
      <c r="F12" s="724">
        <v>204.1</v>
      </c>
      <c r="G12" s="326"/>
    </row>
    <row r="13" spans="1:7" ht="37.5" customHeight="1" x14ac:dyDescent="0.2">
      <c r="A13" s="748">
        <v>43180</v>
      </c>
      <c r="B13" s="326"/>
      <c r="C13" s="326" t="s">
        <v>1282</v>
      </c>
      <c r="D13" s="326" t="s">
        <v>1287</v>
      </c>
      <c r="E13" s="724">
        <v>288</v>
      </c>
      <c r="F13" s="724">
        <v>726</v>
      </c>
      <c r="G13" s="326"/>
    </row>
    <row r="14" spans="1:7" ht="37.5" customHeight="1" x14ac:dyDescent="0.2">
      <c r="A14" s="748">
        <v>43354</v>
      </c>
      <c r="B14" s="326"/>
      <c r="C14" s="326" t="s">
        <v>1288</v>
      </c>
      <c r="D14" s="326" t="s">
        <v>1289</v>
      </c>
      <c r="E14" s="724">
        <v>677</v>
      </c>
      <c r="F14" s="724">
        <v>5314.95</v>
      </c>
      <c r="G14" s="326"/>
    </row>
    <row r="15" spans="1:7" ht="37.5" customHeight="1" x14ac:dyDescent="0.2">
      <c r="A15" s="748">
        <v>43354</v>
      </c>
      <c r="B15" s="326"/>
      <c r="C15" s="326"/>
      <c r="D15" s="326" t="s">
        <v>1290</v>
      </c>
      <c r="E15" s="724">
        <v>736</v>
      </c>
      <c r="F15" s="724">
        <v>5776.6</v>
      </c>
      <c r="G15" s="326"/>
    </row>
    <row r="16" spans="1:7" ht="37.5" customHeight="1" x14ac:dyDescent="0.2">
      <c r="A16" s="748">
        <v>43354</v>
      </c>
      <c r="B16" s="326"/>
      <c r="C16" s="326"/>
      <c r="D16" s="326" t="s">
        <v>1291</v>
      </c>
      <c r="E16" s="724">
        <v>110</v>
      </c>
      <c r="F16" s="724">
        <v>863.5</v>
      </c>
      <c r="G16" s="326"/>
    </row>
    <row r="17" spans="1:7" ht="37.5" customHeight="1" x14ac:dyDescent="0.2">
      <c r="A17" s="748">
        <v>43354</v>
      </c>
      <c r="B17" s="326"/>
      <c r="C17" s="326"/>
      <c r="D17" s="326" t="s">
        <v>1292</v>
      </c>
      <c r="E17" s="724">
        <v>86</v>
      </c>
      <c r="F17" s="724">
        <v>675.6</v>
      </c>
      <c r="G17" s="326"/>
    </row>
    <row r="18" spans="1:7" ht="37.5" customHeight="1" x14ac:dyDescent="0.2">
      <c r="A18" s="748">
        <v>43354</v>
      </c>
      <c r="B18" s="326"/>
      <c r="C18" s="326"/>
      <c r="D18" s="326" t="s">
        <v>1293</v>
      </c>
      <c r="E18" s="724">
        <v>40</v>
      </c>
      <c r="F18" s="724">
        <v>314.55</v>
      </c>
      <c r="G18" s="326"/>
    </row>
    <row r="19" spans="1:7" ht="37.5" customHeight="1" x14ac:dyDescent="0.2">
      <c r="A19" s="748">
        <v>43354</v>
      </c>
      <c r="B19" s="326"/>
      <c r="C19" s="326"/>
      <c r="D19" s="326" t="s">
        <v>1294</v>
      </c>
      <c r="E19" s="724">
        <v>68</v>
      </c>
      <c r="F19" s="724">
        <v>533.79999999999995</v>
      </c>
      <c r="G19" s="326"/>
    </row>
    <row r="20" spans="1:7" ht="37.5" customHeight="1" x14ac:dyDescent="0.2"/>
    <row r="21" spans="1:7" ht="37.5" customHeight="1" x14ac:dyDescent="0.2"/>
    <row r="22" spans="1:7" ht="37.5" customHeight="1" x14ac:dyDescent="0.2"/>
    <row r="23" spans="1:7" ht="37.5" customHeight="1" x14ac:dyDescent="0.2"/>
    <row r="24" spans="1:7" ht="37.5" customHeight="1" x14ac:dyDescent="0.2"/>
    <row r="25" spans="1:7" ht="37.5" customHeight="1" x14ac:dyDescent="0.2"/>
    <row r="26" spans="1:7" ht="37.5" customHeight="1" x14ac:dyDescent="0.2"/>
    <row r="27" spans="1:7" ht="37.5" customHeight="1" x14ac:dyDescent="0.2"/>
    <row r="28" spans="1:7" ht="37.5" customHeight="1" x14ac:dyDescent="0.2"/>
    <row r="29" spans="1:7" ht="37.5" customHeight="1" x14ac:dyDescent="0.2"/>
    <row r="30" spans="1:7" ht="37.5" customHeight="1" x14ac:dyDescent="0.2"/>
    <row r="31" spans="1:7" ht="37.5" customHeight="1" x14ac:dyDescent="0.2"/>
    <row r="32" spans="1:7" ht="37.5" customHeight="1" x14ac:dyDescent="0.2"/>
    <row r="33" ht="37.5" customHeight="1" x14ac:dyDescent="0.2"/>
    <row r="34" ht="37.5" customHeight="1" x14ac:dyDescent="0.2"/>
    <row r="35" ht="37.5" customHeight="1" x14ac:dyDescent="0.2"/>
    <row r="36" ht="37.5" customHeight="1" x14ac:dyDescent="0.2"/>
    <row r="37" ht="37.5" customHeight="1" x14ac:dyDescent="0.2"/>
    <row r="38" ht="37.5" customHeight="1" x14ac:dyDescent="0.2"/>
    <row r="39" ht="37.5" customHeight="1" x14ac:dyDescent="0.2"/>
    <row r="40" ht="37.5" customHeight="1" x14ac:dyDescent="0.2"/>
    <row r="41" ht="37.5" customHeight="1" x14ac:dyDescent="0.2"/>
    <row r="42" ht="37.5" customHeight="1" x14ac:dyDescent="0.2"/>
    <row r="43" ht="37.5" customHeight="1" x14ac:dyDescent="0.2"/>
    <row r="44" ht="37.5" customHeight="1" x14ac:dyDescent="0.2"/>
    <row r="45" ht="37.5" customHeight="1" x14ac:dyDescent="0.2"/>
    <row r="46" ht="37.5" customHeight="1" x14ac:dyDescent="0.2"/>
    <row r="47" ht="37.5" customHeight="1" x14ac:dyDescent="0.2"/>
    <row r="48" ht="37.5" customHeight="1" x14ac:dyDescent="0.2"/>
    <row r="49" ht="37.5" customHeight="1" x14ac:dyDescent="0.2"/>
  </sheetData>
  <mergeCells count="3">
    <mergeCell ref="A1:G1"/>
    <mergeCell ref="E6:F6"/>
    <mergeCell ref="A7:G7"/>
  </mergeCells>
  <printOptions horizontalCentered="1" verticalCentered="1"/>
  <pageMargins left="0.74803149606299213" right="0.74803149606299213" top="0.70866141732283472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H45"/>
  <sheetViews>
    <sheetView topLeftCell="A27" workbookViewId="0">
      <selection activeCell="F43" sqref="F43"/>
    </sheetView>
  </sheetViews>
  <sheetFormatPr defaultRowHeight="12.75" x14ac:dyDescent="0.2"/>
  <cols>
    <col min="1" max="1" width="11.85546875" customWidth="1"/>
    <col min="2" max="2" width="9.140625" customWidth="1"/>
    <col min="3" max="3" width="13.140625" customWidth="1"/>
    <col min="4" max="4" width="51.5703125" customWidth="1"/>
    <col min="5" max="5" width="8.85546875" style="245" customWidth="1"/>
    <col min="6" max="6" width="11.7109375" style="245" bestFit="1" customWidth="1"/>
    <col min="7" max="7" width="20.5703125" customWidth="1"/>
    <col min="12" max="12" width="11.7109375" bestFit="1" customWidth="1"/>
  </cols>
  <sheetData>
    <row r="1" spans="1:8" ht="18" x14ac:dyDescent="0.25">
      <c r="A1" s="870" t="s">
        <v>1278</v>
      </c>
      <c r="B1" s="870"/>
      <c r="C1" s="870"/>
      <c r="D1" s="870"/>
      <c r="E1" s="870"/>
      <c r="F1" s="870"/>
      <c r="G1" s="870"/>
    </row>
    <row r="2" spans="1:8" ht="24.75" customHeight="1" thickBot="1" x14ac:dyDescent="0.3">
      <c r="A2" s="870" t="s">
        <v>1303</v>
      </c>
      <c r="B2" s="870"/>
      <c r="C2" s="870"/>
      <c r="D2" s="870"/>
      <c r="E2" s="870"/>
      <c r="F2" s="870"/>
      <c r="G2" s="870"/>
    </row>
    <row r="3" spans="1:8" s="244" customFormat="1" ht="29.25" customHeight="1" x14ac:dyDescent="0.2">
      <c r="A3" s="439" t="s">
        <v>718</v>
      </c>
      <c r="B3" s="628" t="s">
        <v>696</v>
      </c>
      <c r="C3" s="628" t="s">
        <v>719</v>
      </c>
      <c r="D3" s="628" t="s">
        <v>112</v>
      </c>
      <c r="E3" s="628" t="s">
        <v>698</v>
      </c>
      <c r="F3" s="628" t="s">
        <v>699</v>
      </c>
      <c r="G3" s="629" t="s">
        <v>116</v>
      </c>
      <c r="H3"/>
    </row>
    <row r="4" spans="1:8" ht="21.75" customHeight="1" x14ac:dyDescent="0.2">
      <c r="A4" s="545" t="s">
        <v>720</v>
      </c>
      <c r="B4" s="538" t="s">
        <v>717</v>
      </c>
      <c r="C4" s="539" t="s">
        <v>717</v>
      </c>
      <c r="D4" s="540" t="s">
        <v>721</v>
      </c>
      <c r="E4" s="541" t="s">
        <v>1296</v>
      </c>
      <c r="F4" s="542">
        <v>160205.19</v>
      </c>
      <c r="G4" s="544" t="s">
        <v>1295</v>
      </c>
    </row>
    <row r="5" spans="1:8" ht="21.75" customHeight="1" x14ac:dyDescent="0.2">
      <c r="A5" s="545">
        <v>43151</v>
      </c>
      <c r="B5" s="538">
        <v>88005</v>
      </c>
      <c r="C5" s="539"/>
      <c r="D5" s="543" t="s">
        <v>1297</v>
      </c>
      <c r="E5" s="541">
        <v>-1184</v>
      </c>
      <c r="F5" s="542">
        <v>-160205.19</v>
      </c>
      <c r="G5" s="544"/>
    </row>
    <row r="6" spans="1:8" ht="21.75" customHeight="1" x14ac:dyDescent="0.2">
      <c r="A6" s="545" t="s">
        <v>720</v>
      </c>
      <c r="B6" s="538" t="s">
        <v>717</v>
      </c>
      <c r="C6" s="539" t="s">
        <v>717</v>
      </c>
      <c r="D6" s="540" t="s">
        <v>722</v>
      </c>
      <c r="E6" s="541">
        <v>1361</v>
      </c>
      <c r="F6" s="542">
        <v>179654.19</v>
      </c>
      <c r="G6" s="544" t="s">
        <v>1295</v>
      </c>
    </row>
    <row r="7" spans="1:8" ht="21.75" customHeight="1" x14ac:dyDescent="0.2">
      <c r="A7" s="545">
        <v>43201</v>
      </c>
      <c r="B7" s="538">
        <v>880011</v>
      </c>
      <c r="C7" s="539"/>
      <c r="D7" s="543" t="s">
        <v>1298</v>
      </c>
      <c r="E7" s="541">
        <v>-1361</v>
      </c>
      <c r="F7" s="542">
        <v>-179654.19</v>
      </c>
      <c r="G7" s="544"/>
    </row>
    <row r="8" spans="1:8" ht="21.75" customHeight="1" x14ac:dyDescent="0.2">
      <c r="A8" s="545" t="s">
        <v>720</v>
      </c>
      <c r="B8" s="538" t="s">
        <v>717</v>
      </c>
      <c r="C8" s="539" t="s">
        <v>717</v>
      </c>
      <c r="D8" s="543" t="s">
        <v>723</v>
      </c>
      <c r="E8" s="749" t="s">
        <v>724</v>
      </c>
      <c r="F8" s="542">
        <v>1796115.45</v>
      </c>
      <c r="G8" s="544" t="s">
        <v>1295</v>
      </c>
    </row>
    <row r="9" spans="1:8" ht="21.75" customHeight="1" x14ac:dyDescent="0.2">
      <c r="A9" s="545" t="s">
        <v>720</v>
      </c>
      <c r="B9" s="538" t="s">
        <v>717</v>
      </c>
      <c r="C9" s="539" t="s">
        <v>717</v>
      </c>
      <c r="D9" s="543" t="s">
        <v>725</v>
      </c>
      <c r="E9" s="541">
        <v>1334</v>
      </c>
      <c r="F9" s="542">
        <v>176688.19</v>
      </c>
      <c r="G9" s="544" t="s">
        <v>1295</v>
      </c>
    </row>
    <row r="10" spans="1:8" ht="21.75" customHeight="1" x14ac:dyDescent="0.2">
      <c r="A10" s="545">
        <v>43312</v>
      </c>
      <c r="B10" s="538">
        <v>880024</v>
      </c>
      <c r="C10" s="539"/>
      <c r="D10" s="543" t="s">
        <v>1299</v>
      </c>
      <c r="E10" s="541">
        <v>-1334</v>
      </c>
      <c r="F10" s="542">
        <v>-176688.19</v>
      </c>
      <c r="G10" s="544"/>
    </row>
    <row r="11" spans="1:8" ht="21.75" customHeight="1" x14ac:dyDescent="0.2">
      <c r="A11" s="545" t="s">
        <v>720</v>
      </c>
      <c r="B11" s="538" t="s">
        <v>717</v>
      </c>
      <c r="C11" s="539" t="s">
        <v>717</v>
      </c>
      <c r="D11" s="543" t="s">
        <v>1300</v>
      </c>
      <c r="E11" s="541">
        <v>1353</v>
      </c>
      <c r="F11" s="542">
        <v>178776.19</v>
      </c>
      <c r="G11" s="544" t="s">
        <v>1295</v>
      </c>
    </row>
    <row r="12" spans="1:8" ht="21.75" customHeight="1" x14ac:dyDescent="0.2">
      <c r="A12" s="545">
        <v>43151</v>
      </c>
      <c r="B12" s="538">
        <v>88005</v>
      </c>
      <c r="C12" s="539"/>
      <c r="D12" s="543" t="s">
        <v>1301</v>
      </c>
      <c r="E12" s="541">
        <v>-1353</v>
      </c>
      <c r="F12" s="542">
        <v>-178776.19</v>
      </c>
      <c r="G12" s="544"/>
    </row>
    <row r="13" spans="1:8" ht="21.75" customHeight="1" x14ac:dyDescent="0.2">
      <c r="A13" s="545" t="s">
        <v>720</v>
      </c>
      <c r="B13" s="538" t="s">
        <v>717</v>
      </c>
      <c r="C13" s="539" t="s">
        <v>717</v>
      </c>
      <c r="D13" s="543" t="s">
        <v>726</v>
      </c>
      <c r="E13" s="541">
        <v>1372</v>
      </c>
      <c r="F13" s="542">
        <v>180864.19</v>
      </c>
      <c r="G13" s="544" t="s">
        <v>1295</v>
      </c>
    </row>
    <row r="14" spans="1:8" ht="21.75" customHeight="1" x14ac:dyDescent="0.2">
      <c r="A14" s="545">
        <v>43229</v>
      </c>
      <c r="B14" s="538">
        <v>880024</v>
      </c>
      <c r="C14" s="539"/>
      <c r="D14" s="543" t="s">
        <v>1302</v>
      </c>
      <c r="E14" s="541">
        <v>-1372</v>
      </c>
      <c r="F14" s="542">
        <v>-180864.19</v>
      </c>
      <c r="G14" s="544"/>
    </row>
    <row r="15" spans="1:8" ht="21.75" customHeight="1" x14ac:dyDescent="0.2">
      <c r="A15" s="545" t="s">
        <v>720</v>
      </c>
      <c r="B15" s="538"/>
      <c r="C15" s="539"/>
      <c r="D15" s="543" t="s">
        <v>1304</v>
      </c>
      <c r="E15" s="541">
        <v>1069</v>
      </c>
      <c r="F15" s="542">
        <v>2697</v>
      </c>
      <c r="G15" s="544" t="s">
        <v>1295</v>
      </c>
    </row>
    <row r="16" spans="1:8" ht="26.25" customHeight="1" x14ac:dyDescent="0.2">
      <c r="A16" s="545">
        <v>43151</v>
      </c>
      <c r="B16" s="538">
        <v>88005</v>
      </c>
      <c r="C16" s="539"/>
      <c r="D16" s="543" t="s">
        <v>1306</v>
      </c>
      <c r="E16" s="541">
        <v>-26</v>
      </c>
      <c r="F16" s="542">
        <v>-65.52</v>
      </c>
      <c r="G16" s="624"/>
    </row>
    <row r="17" spans="1:7" ht="27.75" customHeight="1" x14ac:dyDescent="0.2">
      <c r="A17" s="545"/>
      <c r="B17" s="538"/>
      <c r="C17" s="539"/>
      <c r="D17" s="543"/>
      <c r="E17" s="541"/>
      <c r="F17" s="542"/>
      <c r="G17" s="624"/>
    </row>
    <row r="18" spans="1:7" ht="28.5" customHeight="1" thickBot="1" x14ac:dyDescent="0.25">
      <c r="A18" s="270"/>
      <c r="B18" s="271"/>
      <c r="C18" s="272"/>
      <c r="D18" s="622"/>
      <c r="E18" s="273"/>
      <c r="F18" s="274"/>
      <c r="G18" s="623"/>
    </row>
    <row r="19" spans="1:7" ht="27.75" customHeight="1" x14ac:dyDescent="0.2">
      <c r="A19" s="279"/>
      <c r="B19" s="438"/>
      <c r="C19" s="32"/>
      <c r="D19" s="32"/>
      <c r="E19" s="269"/>
      <c r="F19" s="627">
        <f>SUM(F4:F18)</f>
        <v>1798746.93</v>
      </c>
      <c r="G19" s="305"/>
    </row>
    <row r="20" spans="1:7" ht="33" customHeight="1" x14ac:dyDescent="0.2">
      <c r="E20" s="655"/>
      <c r="F20" s="655"/>
    </row>
    <row r="21" spans="1:7" x14ac:dyDescent="0.2">
      <c r="E21" s="872" t="s">
        <v>703</v>
      </c>
      <c r="F21" s="872"/>
    </row>
    <row r="23" spans="1:7" ht="29.25" customHeight="1" x14ac:dyDescent="0.2">
      <c r="E23"/>
      <c r="F23"/>
    </row>
    <row r="24" spans="1:7" ht="27.75" customHeight="1" x14ac:dyDescent="0.2">
      <c r="E24"/>
      <c r="F24"/>
    </row>
    <row r="25" spans="1:7" ht="42.75" customHeight="1" x14ac:dyDescent="0.25">
      <c r="A25" s="870" t="s">
        <v>1305</v>
      </c>
      <c r="B25" s="870"/>
      <c r="C25" s="870"/>
      <c r="D25" s="870"/>
      <c r="E25" s="870"/>
      <c r="F25" s="870"/>
      <c r="G25" s="870"/>
    </row>
    <row r="26" spans="1:7" ht="30" customHeight="1" thickBot="1" x14ac:dyDescent="0.25">
      <c r="E26" s="655"/>
      <c r="F26" s="655"/>
    </row>
    <row r="27" spans="1:7" ht="25.5" x14ac:dyDescent="0.2">
      <c r="A27" s="439" t="s">
        <v>718</v>
      </c>
      <c r="B27" s="628" t="s">
        <v>696</v>
      </c>
      <c r="C27" s="628" t="s">
        <v>719</v>
      </c>
      <c r="D27" s="628" t="s">
        <v>112</v>
      </c>
      <c r="E27" s="628" t="s">
        <v>698</v>
      </c>
      <c r="F27" s="628" t="s">
        <v>699</v>
      </c>
      <c r="G27" s="629" t="s">
        <v>116</v>
      </c>
    </row>
    <row r="28" spans="1:7" ht="27.75" customHeight="1" x14ac:dyDescent="0.2">
      <c r="A28" s="545">
        <v>43285</v>
      </c>
      <c r="B28" s="538">
        <v>88023</v>
      </c>
      <c r="C28" s="539" t="s">
        <v>1307</v>
      </c>
      <c r="D28" s="543" t="s">
        <v>1308</v>
      </c>
      <c r="E28" s="541">
        <v>85</v>
      </c>
      <c r="F28" s="542">
        <v>352.76</v>
      </c>
      <c r="G28" s="624"/>
    </row>
    <row r="29" spans="1:7" ht="27" customHeight="1" x14ac:dyDescent="0.2">
      <c r="A29" s="545">
        <v>43201</v>
      </c>
      <c r="B29" s="538">
        <v>880011</v>
      </c>
      <c r="C29" s="539" t="s">
        <v>1309</v>
      </c>
      <c r="D29" s="543" t="s">
        <v>1310</v>
      </c>
      <c r="E29" s="541">
        <v>277</v>
      </c>
      <c r="F29" s="542">
        <v>698.04</v>
      </c>
      <c r="G29" s="625"/>
    </row>
    <row r="30" spans="1:7" ht="29.25" customHeight="1" thickBot="1" x14ac:dyDescent="0.25">
      <c r="A30" s="270">
        <v>43201</v>
      </c>
      <c r="B30" s="271">
        <v>880011</v>
      </c>
      <c r="C30" s="539" t="s">
        <v>1309</v>
      </c>
      <c r="D30" s="466" t="s">
        <v>727</v>
      </c>
      <c r="E30" s="273">
        <v>106</v>
      </c>
      <c r="F30" s="274">
        <v>267.12</v>
      </c>
      <c r="G30" s="550"/>
    </row>
    <row r="31" spans="1:7" ht="23.25" customHeight="1" x14ac:dyDescent="0.2">
      <c r="E31" s="655"/>
      <c r="F31" s="626">
        <f>SUM(F28:F30)</f>
        <v>1317.92</v>
      </c>
    </row>
    <row r="34" spans="1:7" x14ac:dyDescent="0.2">
      <c r="E34" s="872" t="s">
        <v>703</v>
      </c>
      <c r="F34" s="872"/>
    </row>
    <row r="36" spans="1:7" ht="18" x14ac:dyDescent="0.25">
      <c r="A36" s="870" t="s">
        <v>1311</v>
      </c>
      <c r="B36" s="870"/>
      <c r="C36" s="870"/>
      <c r="D36" s="870"/>
      <c r="E36" s="870"/>
      <c r="F36" s="870"/>
      <c r="G36" s="870"/>
    </row>
    <row r="37" spans="1:7" ht="13.5" thickBot="1" x14ac:dyDescent="0.25">
      <c r="E37" s="739"/>
      <c r="F37" s="739"/>
    </row>
    <row r="38" spans="1:7" ht="25.5" x14ac:dyDescent="0.2">
      <c r="A38" s="439" t="s">
        <v>718</v>
      </c>
      <c r="B38" s="628" t="s">
        <v>696</v>
      </c>
      <c r="C38" s="628" t="s">
        <v>719</v>
      </c>
      <c r="D38" s="628" t="s">
        <v>112</v>
      </c>
      <c r="E38" s="628" t="s">
        <v>698</v>
      </c>
      <c r="F38" s="628" t="s">
        <v>699</v>
      </c>
      <c r="G38" s="629" t="s">
        <v>116</v>
      </c>
    </row>
    <row r="39" spans="1:7" ht="24.75" customHeight="1" x14ac:dyDescent="0.2">
      <c r="A39" s="545">
        <v>43201</v>
      </c>
      <c r="B39" s="538">
        <v>880011</v>
      </c>
      <c r="C39" s="539" t="s">
        <v>1309</v>
      </c>
      <c r="D39" s="543" t="s">
        <v>728</v>
      </c>
      <c r="E39" s="541">
        <v>181</v>
      </c>
      <c r="F39" s="542">
        <v>468.79</v>
      </c>
      <c r="G39" s="624"/>
    </row>
    <row r="40" spans="1:7" ht="25.5" customHeight="1" x14ac:dyDescent="0.2">
      <c r="A40" s="545">
        <v>43201</v>
      </c>
      <c r="B40" s="538">
        <v>880011</v>
      </c>
      <c r="C40" s="539" t="s">
        <v>1312</v>
      </c>
      <c r="D40" s="543" t="s">
        <v>728</v>
      </c>
      <c r="E40" s="541">
        <v>60</v>
      </c>
      <c r="F40" s="542">
        <v>155.4</v>
      </c>
      <c r="G40" s="625"/>
    </row>
    <row r="41" spans="1:7" ht="27.75" customHeight="1" thickBot="1" x14ac:dyDescent="0.25">
      <c r="A41" s="270">
        <v>43201</v>
      </c>
      <c r="B41" s="271">
        <v>880011</v>
      </c>
      <c r="C41" s="539" t="s">
        <v>1313</v>
      </c>
      <c r="D41" s="543" t="s">
        <v>728</v>
      </c>
      <c r="E41" s="273">
        <v>64</v>
      </c>
      <c r="F41" s="274">
        <v>165.76</v>
      </c>
      <c r="G41" s="550"/>
    </row>
    <row r="42" spans="1:7" ht="29.25" customHeight="1" x14ac:dyDescent="0.2">
      <c r="E42" s="739"/>
      <c r="F42" s="626">
        <f>SUM(F39:F41)</f>
        <v>789.95</v>
      </c>
    </row>
    <row r="43" spans="1:7" x14ac:dyDescent="0.2">
      <c r="E43" s="739"/>
      <c r="F43" s="739"/>
    </row>
    <row r="44" spans="1:7" x14ac:dyDescent="0.2">
      <c r="E44" s="739"/>
      <c r="F44" s="739"/>
    </row>
    <row r="45" spans="1:7" x14ac:dyDescent="0.2">
      <c r="E45" s="872" t="s">
        <v>703</v>
      </c>
      <c r="F45" s="872"/>
    </row>
  </sheetData>
  <mergeCells count="7">
    <mergeCell ref="A36:G36"/>
    <mergeCell ref="E45:F45"/>
    <mergeCell ref="A1:G1"/>
    <mergeCell ref="E21:F21"/>
    <mergeCell ref="A25:G25"/>
    <mergeCell ref="E34:F34"/>
    <mergeCell ref="A2:G2"/>
  </mergeCells>
  <printOptions horizontalCentered="1"/>
  <pageMargins left="0.70866141732283472" right="0.70866141732283472" top="0.35433070866141736" bottom="0.35433070866141736" header="0" footer="0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4:I98"/>
  <sheetViews>
    <sheetView workbookViewId="0">
      <selection activeCell="E46" sqref="E46"/>
    </sheetView>
  </sheetViews>
  <sheetFormatPr defaultRowHeight="15" x14ac:dyDescent="0.2"/>
  <cols>
    <col min="1" max="8" width="9.140625" style="1"/>
    <col min="9" max="9" width="10" style="1" customWidth="1"/>
    <col min="10" max="16384" width="9.140625" style="1"/>
  </cols>
  <sheetData>
    <row r="4" spans="1:9" s="8" customFormat="1" ht="18" x14ac:dyDescent="0.25">
      <c r="A4" s="852" t="s">
        <v>19</v>
      </c>
      <c r="B4" s="852"/>
      <c r="C4" s="852"/>
      <c r="D4" s="852"/>
      <c r="E4" s="852"/>
      <c r="F4" s="852"/>
      <c r="G4" s="852"/>
      <c r="H4" s="852"/>
      <c r="I4" s="852"/>
    </row>
    <row r="5" spans="1:9" ht="18" customHeight="1" x14ac:dyDescent="0.2">
      <c r="A5" s="853" t="s">
        <v>7</v>
      </c>
      <c r="B5" s="853"/>
      <c r="C5" s="853"/>
      <c r="D5" s="853"/>
      <c r="E5" s="853"/>
      <c r="F5" s="853"/>
      <c r="G5" s="853"/>
      <c r="H5" s="853"/>
      <c r="I5" s="853"/>
    </row>
    <row r="9" spans="1:9" x14ac:dyDescent="0.2">
      <c r="A9" s="1" t="s">
        <v>20</v>
      </c>
    </row>
    <row r="10" spans="1:9" x14ac:dyDescent="0.2">
      <c r="A10" s="1" t="s">
        <v>21</v>
      </c>
    </row>
    <row r="11" spans="1:9" ht="8.25" customHeight="1" x14ac:dyDescent="0.2"/>
    <row r="12" spans="1:9" ht="46.5" customHeight="1" x14ac:dyDescent="0.2">
      <c r="A12" s="855" t="s">
        <v>22</v>
      </c>
      <c r="B12" s="855"/>
      <c r="C12" s="855"/>
      <c r="D12" s="855"/>
      <c r="E12" s="855"/>
      <c r="F12" s="855"/>
      <c r="G12" s="855"/>
      <c r="H12" s="855"/>
      <c r="I12" s="855"/>
    </row>
    <row r="14" spans="1:9" ht="30" customHeight="1" x14ac:dyDescent="0.2">
      <c r="A14" s="856" t="s">
        <v>1479</v>
      </c>
      <c r="B14" s="856"/>
      <c r="C14" s="856"/>
      <c r="D14" s="856"/>
      <c r="E14" s="856"/>
      <c r="F14" s="856"/>
      <c r="G14" s="856"/>
      <c r="H14" s="856"/>
      <c r="I14" s="856"/>
    </row>
    <row r="16" spans="1:9" x14ac:dyDescent="0.2">
      <c r="A16" s="1" t="s">
        <v>1473</v>
      </c>
    </row>
    <row r="17" spans="1:9" x14ac:dyDescent="0.2">
      <c r="A17" s="1" t="s">
        <v>1474</v>
      </c>
    </row>
    <row r="19" spans="1:9" x14ac:dyDescent="0.2">
      <c r="A19" s="855" t="s">
        <v>23</v>
      </c>
      <c r="B19" s="857"/>
      <c r="C19" s="857"/>
      <c r="D19" s="857"/>
      <c r="E19" s="857"/>
      <c r="F19" s="857"/>
      <c r="G19" s="857"/>
      <c r="H19" s="857"/>
      <c r="I19" s="857"/>
    </row>
    <row r="20" spans="1:9" x14ac:dyDescent="0.2">
      <c r="A20" s="857"/>
      <c r="B20" s="857"/>
      <c r="C20" s="857"/>
      <c r="D20" s="857"/>
      <c r="E20" s="857"/>
      <c r="F20" s="857"/>
      <c r="G20" s="857"/>
      <c r="H20" s="857"/>
      <c r="I20" s="857"/>
    </row>
    <row r="24" spans="1:9" x14ac:dyDescent="0.2">
      <c r="A24" s="1" t="s">
        <v>24</v>
      </c>
    </row>
    <row r="26" spans="1:9" x14ac:dyDescent="0.2">
      <c r="B26" s="1" t="s">
        <v>1390</v>
      </c>
      <c r="E26" s="1" t="s">
        <v>25</v>
      </c>
    </row>
    <row r="29" spans="1:9" x14ac:dyDescent="0.2">
      <c r="B29" s="1" t="s">
        <v>16</v>
      </c>
      <c r="E29" s="1" t="s">
        <v>25</v>
      </c>
    </row>
    <row r="31" spans="1:9" x14ac:dyDescent="0.2">
      <c r="B31" s="1" t="s">
        <v>1391</v>
      </c>
      <c r="E31" s="1" t="s">
        <v>25</v>
      </c>
    </row>
    <row r="34" spans="1:9" x14ac:dyDescent="0.2">
      <c r="A34" s="1" t="s">
        <v>17</v>
      </c>
    </row>
    <row r="36" spans="1:9" x14ac:dyDescent="0.2">
      <c r="B36" s="1" t="s">
        <v>18</v>
      </c>
      <c r="E36" s="1" t="s">
        <v>25</v>
      </c>
    </row>
    <row r="38" spans="1:9" x14ac:dyDescent="0.2">
      <c r="H38" s="650"/>
      <c r="I38" s="650"/>
    </row>
    <row r="39" spans="1:9" x14ac:dyDescent="0.2">
      <c r="F39" s="650" t="s">
        <v>26</v>
      </c>
      <c r="G39" s="650"/>
      <c r="H39" s="222"/>
      <c r="I39" s="222"/>
    </row>
    <row r="40" spans="1:9" x14ac:dyDescent="0.2">
      <c r="E40" s="1" t="s">
        <v>1393</v>
      </c>
      <c r="F40" s="222"/>
      <c r="G40" s="222"/>
    </row>
    <row r="43" spans="1:9" x14ac:dyDescent="0.2">
      <c r="A43" s="847" t="s">
        <v>1525</v>
      </c>
    </row>
    <row r="50" spans="1:9" ht="20.25" x14ac:dyDescent="0.3">
      <c r="C50" s="2" t="s">
        <v>27</v>
      </c>
      <c r="H50" s="2"/>
      <c r="I50" s="2"/>
    </row>
    <row r="51" spans="1:9" ht="20.25" x14ac:dyDescent="0.3">
      <c r="B51" s="2"/>
      <c r="C51" s="2"/>
      <c r="D51" s="2"/>
      <c r="E51" s="2"/>
      <c r="F51" s="2"/>
      <c r="G51" s="2"/>
    </row>
    <row r="52" spans="1:9" ht="20.25" x14ac:dyDescent="0.3">
      <c r="A52" s="2"/>
    </row>
    <row r="55" spans="1:9" x14ac:dyDescent="0.2">
      <c r="B55" s="854" t="s">
        <v>28</v>
      </c>
      <c r="C55" s="854" t="s">
        <v>29</v>
      </c>
      <c r="D55" s="9" t="s">
        <v>30</v>
      </c>
      <c r="E55" s="9"/>
      <c r="F55" s="9"/>
      <c r="G55" s="9"/>
      <c r="H55" s="9"/>
    </row>
    <row r="56" spans="1:9" x14ac:dyDescent="0.2">
      <c r="B56" s="10" t="s">
        <v>31</v>
      </c>
      <c r="C56" s="1" t="s">
        <v>32</v>
      </c>
      <c r="D56"/>
    </row>
    <row r="57" spans="1:9" x14ac:dyDescent="0.2">
      <c r="B57" s="10" t="s">
        <v>33</v>
      </c>
      <c r="C57" s="1" t="s">
        <v>34</v>
      </c>
      <c r="D57"/>
    </row>
    <row r="58" spans="1:9" s="2" customFormat="1" ht="16.5" customHeight="1" x14ac:dyDescent="0.3">
      <c r="A58" s="1"/>
      <c r="B58" s="10" t="s">
        <v>35</v>
      </c>
      <c r="C58" s="1" t="s">
        <v>36</v>
      </c>
      <c r="D58"/>
      <c r="E58" s="1"/>
      <c r="F58" s="1"/>
      <c r="G58" s="1"/>
      <c r="H58" s="1"/>
      <c r="I58" s="1"/>
    </row>
    <row r="59" spans="1:9" x14ac:dyDescent="0.2">
      <c r="B59" s="10" t="s">
        <v>37</v>
      </c>
      <c r="C59" s="1" t="s">
        <v>38</v>
      </c>
      <c r="D59"/>
    </row>
    <row r="60" spans="1:9" x14ac:dyDescent="0.2">
      <c r="B60" s="10" t="s">
        <v>39</v>
      </c>
      <c r="C60" s="1" t="s">
        <v>40</v>
      </c>
      <c r="D60"/>
    </row>
    <row r="61" spans="1:9" x14ac:dyDescent="0.2">
      <c r="B61" s="10" t="s">
        <v>41</v>
      </c>
      <c r="C61" s="1" t="s">
        <v>42</v>
      </c>
      <c r="D61"/>
    </row>
    <row r="62" spans="1:9" x14ac:dyDescent="0.2">
      <c r="B62" s="10" t="s">
        <v>43</v>
      </c>
      <c r="C62" s="1" t="s">
        <v>44</v>
      </c>
      <c r="D62"/>
    </row>
    <row r="63" spans="1:9" x14ac:dyDescent="0.2">
      <c r="B63" s="10" t="s">
        <v>1394</v>
      </c>
      <c r="C63" s="1" t="s">
        <v>1327</v>
      </c>
      <c r="D63"/>
    </row>
    <row r="64" spans="1:9" x14ac:dyDescent="0.2">
      <c r="B64" s="10" t="s">
        <v>45</v>
      </c>
      <c r="C64" s="1" t="s">
        <v>46</v>
      </c>
      <c r="D64"/>
    </row>
    <row r="65" spans="2:4" x14ac:dyDescent="0.2">
      <c r="B65" s="10" t="s">
        <v>47</v>
      </c>
      <c r="C65" s="1" t="s">
        <v>48</v>
      </c>
      <c r="D65"/>
    </row>
    <row r="66" spans="2:4" x14ac:dyDescent="0.2">
      <c r="B66" s="10" t="s">
        <v>49</v>
      </c>
      <c r="C66" s="1" t="s">
        <v>50</v>
      </c>
      <c r="D66"/>
    </row>
    <row r="67" spans="2:4" x14ac:dyDescent="0.2">
      <c r="B67" s="10" t="s">
        <v>51</v>
      </c>
      <c r="C67" s="1" t="s">
        <v>52</v>
      </c>
      <c r="D67"/>
    </row>
    <row r="68" spans="2:4" x14ac:dyDescent="0.2">
      <c r="B68" s="10" t="s">
        <v>53</v>
      </c>
      <c r="C68" s="1" t="s">
        <v>54</v>
      </c>
      <c r="D68"/>
    </row>
    <row r="69" spans="2:4" x14ac:dyDescent="0.2">
      <c r="B69" s="10" t="s">
        <v>55</v>
      </c>
      <c r="C69" s="1" t="s">
        <v>56</v>
      </c>
      <c r="D69"/>
    </row>
    <row r="70" spans="2:4" x14ac:dyDescent="0.2">
      <c r="B70" s="10" t="s">
        <v>57</v>
      </c>
      <c r="C70" s="1" t="s">
        <v>58</v>
      </c>
      <c r="D70"/>
    </row>
    <row r="71" spans="2:4" x14ac:dyDescent="0.2">
      <c r="B71" s="10" t="s">
        <v>59</v>
      </c>
      <c r="C71" s="1" t="s">
        <v>60</v>
      </c>
      <c r="D71"/>
    </row>
    <row r="72" spans="2:4" x14ac:dyDescent="0.2">
      <c r="B72" s="10" t="s">
        <v>1395</v>
      </c>
      <c r="C72" s="1" t="s">
        <v>1363</v>
      </c>
      <c r="D72"/>
    </row>
    <row r="73" spans="2:4" x14ac:dyDescent="0.2">
      <c r="B73" s="10" t="s">
        <v>1396</v>
      </c>
      <c r="C73" s="1" t="s">
        <v>1365</v>
      </c>
      <c r="D73"/>
    </row>
    <row r="74" spans="2:4" x14ac:dyDescent="0.2">
      <c r="B74" s="10" t="s">
        <v>1397</v>
      </c>
      <c r="C74" s="1" t="s">
        <v>1367</v>
      </c>
      <c r="D74"/>
    </row>
    <row r="75" spans="2:4" x14ac:dyDescent="0.2">
      <c r="B75" s="10" t="s">
        <v>61</v>
      </c>
      <c r="C75" s="1" t="s">
        <v>62</v>
      </c>
      <c r="D75"/>
    </row>
    <row r="76" spans="2:4" x14ac:dyDescent="0.2">
      <c r="B76" s="10" t="s">
        <v>1398</v>
      </c>
      <c r="C76" s="1" t="s">
        <v>1399</v>
      </c>
      <c r="D76"/>
    </row>
    <row r="77" spans="2:4" x14ac:dyDescent="0.2">
      <c r="B77" s="10" t="s">
        <v>1400</v>
      </c>
      <c r="C77" s="1" t="s">
        <v>1369</v>
      </c>
      <c r="D77"/>
    </row>
    <row r="78" spans="2:4" x14ac:dyDescent="0.2">
      <c r="B78" s="10" t="s">
        <v>1401</v>
      </c>
      <c r="C78" s="1" t="s">
        <v>1371</v>
      </c>
      <c r="D78"/>
    </row>
    <row r="79" spans="2:4" x14ac:dyDescent="0.2">
      <c r="B79" s="10" t="s">
        <v>63</v>
      </c>
      <c r="C79" s="1" t="s">
        <v>64</v>
      </c>
      <c r="D79"/>
    </row>
    <row r="80" spans="2:4" x14ac:dyDescent="0.2">
      <c r="B80" s="10" t="s">
        <v>65</v>
      </c>
      <c r="C80" s="1" t="s">
        <v>66</v>
      </c>
      <c r="D80"/>
    </row>
    <row r="81" spans="2:4" x14ac:dyDescent="0.2">
      <c r="B81" s="10" t="s">
        <v>67</v>
      </c>
      <c r="C81" s="1" t="s">
        <v>68</v>
      </c>
      <c r="D81"/>
    </row>
    <row r="82" spans="2:4" x14ac:dyDescent="0.2">
      <c r="B82" s="10" t="s">
        <v>69</v>
      </c>
      <c r="C82" s="1" t="s">
        <v>70</v>
      </c>
      <c r="D82"/>
    </row>
    <row r="83" spans="2:4" x14ac:dyDescent="0.2">
      <c r="B83" s="10" t="s">
        <v>1402</v>
      </c>
      <c r="C83" s="1" t="s">
        <v>1403</v>
      </c>
      <c r="D83"/>
    </row>
    <row r="84" spans="2:4" x14ac:dyDescent="0.2">
      <c r="B84" s="10" t="s">
        <v>71</v>
      </c>
      <c r="C84" s="1" t="s">
        <v>72</v>
      </c>
      <c r="D84"/>
    </row>
    <row r="85" spans="2:4" x14ac:dyDescent="0.2">
      <c r="B85" s="10" t="s">
        <v>73</v>
      </c>
      <c r="C85" s="1" t="s">
        <v>74</v>
      </c>
      <c r="D85"/>
    </row>
    <row r="86" spans="2:4" x14ac:dyDescent="0.2">
      <c r="B86" s="10" t="s">
        <v>1404</v>
      </c>
      <c r="C86" s="1" t="s">
        <v>1374</v>
      </c>
      <c r="D86"/>
    </row>
    <row r="87" spans="2:4" x14ac:dyDescent="0.2">
      <c r="B87" s="10" t="s">
        <v>1405</v>
      </c>
      <c r="C87" s="1" t="s">
        <v>1377</v>
      </c>
      <c r="D87"/>
    </row>
    <row r="88" spans="2:4" x14ac:dyDescent="0.2">
      <c r="B88" s="10" t="s">
        <v>75</v>
      </c>
      <c r="C88" s="1" t="s">
        <v>76</v>
      </c>
      <c r="D88"/>
    </row>
    <row r="89" spans="2:4" x14ac:dyDescent="0.2">
      <c r="B89" s="10" t="s">
        <v>77</v>
      </c>
      <c r="C89" s="1" t="s">
        <v>78</v>
      </c>
      <c r="D89"/>
    </row>
    <row r="90" spans="2:4" x14ac:dyDescent="0.2">
      <c r="B90" s="10" t="s">
        <v>1406</v>
      </c>
      <c r="C90" s="1" t="s">
        <v>1407</v>
      </c>
      <c r="D90"/>
    </row>
    <row r="91" spans="2:4" x14ac:dyDescent="0.2">
      <c r="B91" s="10" t="s">
        <v>79</v>
      </c>
      <c r="C91" s="1" t="s">
        <v>80</v>
      </c>
      <c r="D91"/>
    </row>
    <row r="92" spans="2:4" x14ac:dyDescent="0.2">
      <c r="B92" s="10" t="s">
        <v>1408</v>
      </c>
      <c r="C92" s="1" t="s">
        <v>1422</v>
      </c>
      <c r="D92"/>
    </row>
    <row r="93" spans="2:4" x14ac:dyDescent="0.2">
      <c r="B93" s="10" t="s">
        <v>1408</v>
      </c>
      <c r="C93" s="1" t="s">
        <v>1421</v>
      </c>
      <c r="D93"/>
    </row>
    <row r="94" spans="2:4" x14ac:dyDescent="0.2">
      <c r="B94" s="10" t="s">
        <v>81</v>
      </c>
      <c r="C94" s="1" t="s">
        <v>82</v>
      </c>
    </row>
    <row r="95" spans="2:4" x14ac:dyDescent="0.2">
      <c r="B95" s="10" t="s">
        <v>1410</v>
      </c>
      <c r="C95" s="1" t="s">
        <v>1411</v>
      </c>
    </row>
    <row r="96" spans="2:4" x14ac:dyDescent="0.2">
      <c r="B96" s="10" t="s">
        <v>83</v>
      </c>
      <c r="C96" s="1" t="s">
        <v>84</v>
      </c>
    </row>
    <row r="97" spans="2:3" x14ac:dyDescent="0.2">
      <c r="B97" s="10" t="s">
        <v>1412</v>
      </c>
      <c r="C97" s="1" t="s">
        <v>1424</v>
      </c>
    </row>
    <row r="98" spans="2:3" x14ac:dyDescent="0.2">
      <c r="C98" s="1" t="s">
        <v>1423</v>
      </c>
    </row>
  </sheetData>
  <mergeCells count="6">
    <mergeCell ref="A4:I4"/>
    <mergeCell ref="A5:I5"/>
    <mergeCell ref="B55:C55"/>
    <mergeCell ref="A12:I12"/>
    <mergeCell ref="A14:I14"/>
    <mergeCell ref="A19:I20"/>
  </mergeCells>
  <pageMargins left="1.1000000000000001" right="0.74791666666666667" top="0.7208333333333333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2:H87"/>
  <sheetViews>
    <sheetView topLeftCell="A15" workbookViewId="0">
      <selection activeCell="A15" sqref="A1:XFD1048576"/>
    </sheetView>
  </sheetViews>
  <sheetFormatPr defaultRowHeight="12.75" x14ac:dyDescent="0.2"/>
  <cols>
    <col min="1" max="1" width="13.140625" customWidth="1"/>
    <col min="2" max="2" width="13.7109375" customWidth="1"/>
    <col min="3" max="3" width="26.28515625" customWidth="1"/>
    <col min="4" max="4" width="30.140625" customWidth="1"/>
    <col min="5" max="5" width="8.7109375" style="245" customWidth="1"/>
    <col min="6" max="6" width="12.5703125" style="245" customWidth="1"/>
    <col min="7" max="7" width="13.140625" customWidth="1"/>
  </cols>
  <sheetData>
    <row r="2" spans="1:8" ht="17.25" customHeight="1" x14ac:dyDescent="0.2">
      <c r="E2" s="655"/>
      <c r="F2" s="655"/>
    </row>
    <row r="3" spans="1:8" s="244" customFormat="1" ht="29.25" customHeight="1" x14ac:dyDescent="0.2">
      <c r="A3"/>
      <c r="B3"/>
      <c r="C3"/>
      <c r="D3"/>
      <c r="E3" s="655"/>
      <c r="F3" s="655"/>
      <c r="G3"/>
      <c r="H3"/>
    </row>
    <row r="4" spans="1:8" ht="37.5" customHeight="1" x14ac:dyDescent="0.2">
      <c r="E4" s="655"/>
      <c r="F4" s="655"/>
    </row>
    <row r="5" spans="1:8" ht="37.5" customHeight="1" x14ac:dyDescent="0.2">
      <c r="E5" s="655"/>
      <c r="F5" s="655"/>
    </row>
    <row r="6" spans="1:8" ht="37.5" customHeight="1" x14ac:dyDescent="0.25">
      <c r="A6" s="870" t="s">
        <v>1388</v>
      </c>
      <c r="B6" s="870"/>
      <c r="C6" s="870"/>
      <c r="D6" s="870"/>
      <c r="E6" s="870"/>
      <c r="F6" s="870"/>
      <c r="G6" s="870"/>
    </row>
    <row r="7" spans="1:8" ht="37.5" customHeight="1" thickBot="1" x14ac:dyDescent="0.25">
      <c r="E7" s="655"/>
      <c r="F7" s="655"/>
    </row>
    <row r="8" spans="1:8" ht="37.5" customHeight="1" x14ac:dyDescent="0.2">
      <c r="A8" s="489" t="s">
        <v>718</v>
      </c>
      <c r="B8" s="490" t="s">
        <v>696</v>
      </c>
      <c r="C8" s="490" t="s">
        <v>697</v>
      </c>
      <c r="D8" s="490" t="s">
        <v>112</v>
      </c>
      <c r="E8" s="490" t="s">
        <v>698</v>
      </c>
      <c r="F8" s="490" t="s">
        <v>699</v>
      </c>
      <c r="G8" s="491" t="s">
        <v>116</v>
      </c>
      <c r="H8" s="244"/>
    </row>
    <row r="9" spans="1:8" ht="37.5" customHeight="1" x14ac:dyDescent="0.2">
      <c r="A9" s="796">
        <v>43563</v>
      </c>
      <c r="B9" s="716">
        <v>77088</v>
      </c>
      <c r="C9" s="722" t="s">
        <v>729</v>
      </c>
      <c r="D9" s="723" t="s">
        <v>730</v>
      </c>
      <c r="E9" s="718">
        <v>1</v>
      </c>
      <c r="F9" s="797">
        <v>800</v>
      </c>
      <c r="G9" s="724" t="s">
        <v>731</v>
      </c>
    </row>
    <row r="10" spans="1:8" ht="37.5" customHeight="1" x14ac:dyDescent="0.2">
      <c r="E10" s="794"/>
      <c r="F10" s="795">
        <f>SUM(F9:F9)</f>
        <v>800</v>
      </c>
    </row>
    <row r="11" spans="1:8" ht="37.5" customHeight="1" x14ac:dyDescent="0.2">
      <c r="E11" s="725"/>
      <c r="F11" s="726"/>
    </row>
    <row r="12" spans="1:8" ht="37.5" customHeight="1" x14ac:dyDescent="0.2">
      <c r="E12" s="867" t="s">
        <v>703</v>
      </c>
      <c r="F12" s="867"/>
    </row>
    <row r="13" spans="1:8" ht="37.5" customHeight="1" x14ac:dyDescent="0.2">
      <c r="E13" s="655"/>
      <c r="F13" s="655"/>
    </row>
    <row r="14" spans="1:8" ht="37.5" customHeight="1" x14ac:dyDescent="0.2">
      <c r="E14" s="655"/>
      <c r="F14" s="655"/>
    </row>
    <row r="15" spans="1:8" ht="38.25" customHeight="1" x14ac:dyDescent="0.2">
      <c r="E15" s="655"/>
      <c r="F15" s="655"/>
    </row>
    <row r="16" spans="1:8" ht="38.25" customHeight="1" x14ac:dyDescent="0.2">
      <c r="E16" s="655"/>
      <c r="F16" s="655"/>
    </row>
    <row r="17" spans="1:8" ht="38.25" customHeight="1" x14ac:dyDescent="0.2">
      <c r="E17" s="655"/>
      <c r="F17" s="655"/>
    </row>
    <row r="18" spans="1:8" ht="38.25" customHeight="1" x14ac:dyDescent="0.2">
      <c r="E18" s="655"/>
      <c r="F18" s="655"/>
    </row>
    <row r="19" spans="1:8" ht="38.25" customHeight="1" x14ac:dyDescent="0.25">
      <c r="A19" s="870" t="s">
        <v>1463</v>
      </c>
      <c r="B19" s="870"/>
      <c r="C19" s="870"/>
      <c r="D19" s="870"/>
      <c r="E19" s="870"/>
      <c r="F19" s="870"/>
      <c r="G19" s="870"/>
    </row>
    <row r="20" spans="1:8" ht="38.25" customHeight="1" thickBot="1" x14ac:dyDescent="0.25">
      <c r="E20" s="655"/>
      <c r="F20" s="655"/>
    </row>
    <row r="21" spans="1:8" ht="38.25" customHeight="1" thickBot="1" x14ac:dyDescent="0.25">
      <c r="A21" s="251" t="s">
        <v>718</v>
      </c>
      <c r="B21" s="246" t="s">
        <v>696</v>
      </c>
      <c r="C21" s="246" t="s">
        <v>697</v>
      </c>
      <c r="D21" s="246" t="s">
        <v>112</v>
      </c>
      <c r="E21" s="246" t="s">
        <v>698</v>
      </c>
      <c r="F21" s="246" t="s">
        <v>699</v>
      </c>
      <c r="G21" s="252" t="s">
        <v>116</v>
      </c>
      <c r="H21" s="244"/>
    </row>
    <row r="22" spans="1:8" ht="38.25" customHeight="1" thickBot="1" x14ac:dyDescent="0.25">
      <c r="A22" s="460">
        <v>44196</v>
      </c>
      <c r="B22" s="630"/>
      <c r="C22" s="462" t="s">
        <v>732</v>
      </c>
      <c r="D22" s="467" t="s">
        <v>733</v>
      </c>
      <c r="E22" s="463">
        <v>5</v>
      </c>
      <c r="F22" s="464">
        <v>1816.2</v>
      </c>
      <c r="G22" s="465"/>
    </row>
    <row r="23" spans="1:8" ht="38.25" customHeight="1" x14ac:dyDescent="0.2">
      <c r="E23" s="655"/>
      <c r="F23" s="275"/>
    </row>
    <row r="24" spans="1:8" ht="38.25" customHeight="1" x14ac:dyDescent="0.2">
      <c r="E24" s="871"/>
      <c r="F24" s="871"/>
    </row>
    <row r="25" spans="1:8" ht="38.25" customHeight="1" x14ac:dyDescent="0.2">
      <c r="E25" s="867" t="s">
        <v>703</v>
      </c>
      <c r="F25" s="867"/>
    </row>
    <row r="26" spans="1:8" ht="38.25" customHeight="1" x14ac:dyDescent="0.2">
      <c r="E26" s="655"/>
      <c r="F26" s="655"/>
    </row>
    <row r="27" spans="1:8" ht="38.25" customHeight="1" x14ac:dyDescent="0.2">
      <c r="E27" s="655"/>
      <c r="F27" s="655"/>
    </row>
    <row r="28" spans="1:8" ht="38.25" customHeight="1" x14ac:dyDescent="0.2">
      <c r="E28" s="655"/>
      <c r="F28" s="655"/>
    </row>
    <row r="29" spans="1:8" ht="38.25" customHeight="1" x14ac:dyDescent="0.25">
      <c r="A29" s="870" t="s">
        <v>734</v>
      </c>
      <c r="B29" s="870"/>
      <c r="C29" s="870"/>
      <c r="D29" s="870"/>
      <c r="E29" s="870"/>
      <c r="F29" s="870"/>
      <c r="G29" s="870"/>
    </row>
    <row r="30" spans="1:8" ht="38.25" customHeight="1" thickBot="1" x14ac:dyDescent="0.25">
      <c r="E30" s="655"/>
      <c r="F30" s="655"/>
    </row>
    <row r="31" spans="1:8" ht="38.25" customHeight="1" thickBot="1" x14ac:dyDescent="0.25">
      <c r="A31" s="251" t="s">
        <v>695</v>
      </c>
      <c r="B31" s="246" t="s">
        <v>696</v>
      </c>
      <c r="C31" s="246" t="s">
        <v>697</v>
      </c>
      <c r="D31" s="246" t="s">
        <v>112</v>
      </c>
      <c r="E31" s="246" t="s">
        <v>698</v>
      </c>
      <c r="F31" s="246" t="s">
        <v>699</v>
      </c>
      <c r="G31" s="252" t="s">
        <v>116</v>
      </c>
    </row>
    <row r="32" spans="1:8" ht="38.25" customHeight="1" thickBot="1" x14ac:dyDescent="0.25">
      <c r="A32" s="488">
        <v>43100</v>
      </c>
      <c r="B32" s="461"/>
      <c r="C32" s="488" t="s">
        <v>735</v>
      </c>
      <c r="D32" s="462" t="s">
        <v>736</v>
      </c>
      <c r="E32" s="463"/>
      <c r="F32" s="464"/>
      <c r="G32" s="483"/>
    </row>
    <row r="33" spans="5:6" ht="38.25" customHeight="1" x14ac:dyDescent="0.2">
      <c r="E33" s="655"/>
      <c r="F33" s="275"/>
    </row>
    <row r="34" spans="5:6" ht="38.25" customHeight="1" x14ac:dyDescent="0.2">
      <c r="E34" s="871"/>
      <c r="F34" s="871"/>
    </row>
    <row r="35" spans="5:6" ht="38.25" customHeight="1" x14ac:dyDescent="0.2">
      <c r="E35" s="867" t="s">
        <v>703</v>
      </c>
      <c r="F35" s="867"/>
    </row>
    <row r="36" spans="5:6" ht="38.25" customHeight="1" x14ac:dyDescent="0.2">
      <c r="E36" s="655"/>
      <c r="F36" s="655"/>
    </row>
    <row r="37" spans="5:6" ht="38.25" customHeight="1" x14ac:dyDescent="0.2">
      <c r="E37" s="655"/>
      <c r="F37" s="655"/>
    </row>
    <row r="38" spans="5:6" ht="38.25" customHeight="1" x14ac:dyDescent="0.2">
      <c r="E38" s="655"/>
      <c r="F38" s="655"/>
    </row>
    <row r="39" spans="5:6" ht="38.25" customHeight="1" x14ac:dyDescent="0.2">
      <c r="E39" s="655"/>
      <c r="F39" s="655"/>
    </row>
    <row r="40" spans="5:6" ht="38.25" customHeight="1" x14ac:dyDescent="0.2">
      <c r="E40" s="655"/>
      <c r="F40" s="655"/>
    </row>
    <row r="41" spans="5:6" ht="38.25" customHeight="1" x14ac:dyDescent="0.2">
      <c r="E41" s="655"/>
      <c r="F41" s="655"/>
    </row>
    <row r="42" spans="5:6" ht="38.25" customHeight="1" x14ac:dyDescent="0.2">
      <c r="E42" s="655"/>
      <c r="F42" s="655"/>
    </row>
    <row r="43" spans="5:6" ht="38.25" customHeight="1" x14ac:dyDescent="0.2">
      <c r="E43" s="655"/>
      <c r="F43" s="655"/>
    </row>
    <row r="44" spans="5:6" ht="38.25" customHeight="1" x14ac:dyDescent="0.2">
      <c r="E44" s="655"/>
      <c r="F44" s="655"/>
    </row>
    <row r="45" spans="5:6" ht="38.25" customHeight="1" x14ac:dyDescent="0.2">
      <c r="E45" s="655"/>
      <c r="F45" s="655"/>
    </row>
    <row r="46" spans="5:6" ht="38.25" customHeight="1" x14ac:dyDescent="0.2">
      <c r="E46" s="655"/>
      <c r="F46" s="655"/>
    </row>
    <row r="47" spans="5:6" ht="38.25" customHeight="1" x14ac:dyDescent="0.2">
      <c r="E47" s="655"/>
      <c r="F47" s="655"/>
    </row>
    <row r="48" spans="5:6" ht="38.25" customHeight="1" x14ac:dyDescent="0.2">
      <c r="E48" s="655"/>
      <c r="F48" s="655"/>
    </row>
    <row r="49" ht="38.25" customHeight="1" x14ac:dyDescent="0.2"/>
    <row r="50" ht="38.25" customHeight="1" x14ac:dyDescent="0.2"/>
    <row r="51" ht="38.25" customHeight="1" x14ac:dyDescent="0.2"/>
    <row r="52" ht="38.25" customHeight="1" x14ac:dyDescent="0.2"/>
    <row r="53" ht="38.25" customHeight="1" x14ac:dyDescent="0.2"/>
    <row r="54" ht="38.25" customHeight="1" x14ac:dyDescent="0.2"/>
    <row r="55" ht="38.25" customHeight="1" x14ac:dyDescent="0.2"/>
    <row r="56" ht="38.25" customHeight="1" x14ac:dyDescent="0.2"/>
    <row r="57" ht="38.25" customHeight="1" x14ac:dyDescent="0.2"/>
    <row r="58" ht="38.25" customHeight="1" x14ac:dyDescent="0.2"/>
    <row r="59" ht="38.25" customHeight="1" x14ac:dyDescent="0.2"/>
    <row r="60" ht="38.25" customHeight="1" x14ac:dyDescent="0.2"/>
    <row r="61" ht="38.25" customHeight="1" x14ac:dyDescent="0.2"/>
    <row r="62" ht="38.25" customHeight="1" x14ac:dyDescent="0.2"/>
    <row r="63" ht="38.25" customHeight="1" x14ac:dyDescent="0.2"/>
    <row r="64" ht="38.25" customHeight="1" x14ac:dyDescent="0.2"/>
    <row r="65" ht="38.25" customHeight="1" x14ac:dyDescent="0.2"/>
    <row r="66" ht="38.25" customHeight="1" x14ac:dyDescent="0.2"/>
    <row r="67" ht="38.25" customHeight="1" x14ac:dyDescent="0.2"/>
    <row r="68" ht="38.25" customHeight="1" x14ac:dyDescent="0.2"/>
    <row r="69" ht="38.25" customHeight="1" x14ac:dyDescent="0.2"/>
    <row r="70" ht="38.25" customHeight="1" x14ac:dyDescent="0.2"/>
    <row r="71" ht="38.25" customHeight="1" x14ac:dyDescent="0.2"/>
    <row r="72" ht="38.25" customHeight="1" x14ac:dyDescent="0.2"/>
    <row r="73" ht="38.25" customHeight="1" x14ac:dyDescent="0.2"/>
    <row r="74" ht="38.25" customHeight="1" x14ac:dyDescent="0.2"/>
    <row r="75" ht="38.25" customHeight="1" x14ac:dyDescent="0.2"/>
    <row r="76" ht="38.25" customHeight="1" x14ac:dyDescent="0.2"/>
    <row r="77" ht="38.25" customHeight="1" x14ac:dyDescent="0.2"/>
    <row r="78" ht="38.25" customHeight="1" x14ac:dyDescent="0.2"/>
    <row r="79" ht="38.25" customHeight="1" x14ac:dyDescent="0.2"/>
    <row r="80" ht="38.25" customHeight="1" x14ac:dyDescent="0.2"/>
    <row r="81" ht="38.25" customHeight="1" x14ac:dyDescent="0.2"/>
    <row r="82" ht="38.25" customHeight="1" x14ac:dyDescent="0.2"/>
    <row r="83" ht="38.25" customHeight="1" x14ac:dyDescent="0.2"/>
    <row r="84" ht="38.25" customHeight="1" x14ac:dyDescent="0.2"/>
    <row r="85" ht="38.25" customHeight="1" x14ac:dyDescent="0.2"/>
    <row r="86" ht="38.25" customHeight="1" x14ac:dyDescent="0.2"/>
    <row r="87" ht="38.25" customHeight="1" x14ac:dyDescent="0.2"/>
  </sheetData>
  <mergeCells count="8">
    <mergeCell ref="A29:G29"/>
    <mergeCell ref="E34:F34"/>
    <mergeCell ref="E35:F35"/>
    <mergeCell ref="A6:G6"/>
    <mergeCell ref="E12:F12"/>
    <mergeCell ref="A19:G19"/>
    <mergeCell ref="E24:F24"/>
    <mergeCell ref="E25:F25"/>
  </mergeCells>
  <printOptions horizontalCentered="1" verticalCentered="1"/>
  <pageMargins left="0.74803149606299213" right="0.74803149606299213" top="0.70866141732283472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H23"/>
  <sheetViews>
    <sheetView workbookViewId="0">
      <selection activeCell="B10" sqref="B10"/>
    </sheetView>
  </sheetViews>
  <sheetFormatPr defaultRowHeight="12.75" x14ac:dyDescent="0.2"/>
  <cols>
    <col min="1" max="1" width="11.85546875" customWidth="1"/>
    <col min="2" max="2" width="19.5703125" customWidth="1"/>
    <col min="3" max="3" width="14.140625" customWidth="1"/>
    <col min="4" max="4" width="32.7109375" customWidth="1"/>
    <col min="5" max="5" width="8.85546875" style="245" customWidth="1"/>
    <col min="6" max="6" width="11.7109375" style="245" bestFit="1" customWidth="1"/>
    <col min="7" max="7" width="17.7109375" bestFit="1" customWidth="1"/>
  </cols>
  <sheetData>
    <row r="2" spans="1:8" ht="11.25" customHeight="1" x14ac:dyDescent="0.2">
      <c r="E2" s="655"/>
      <c r="F2" s="655"/>
    </row>
    <row r="3" spans="1:8" s="244" customFormat="1" ht="29.25" customHeight="1" x14ac:dyDescent="0.2">
      <c r="A3"/>
      <c r="B3" s="66"/>
      <c r="C3"/>
      <c r="D3"/>
      <c r="E3" s="655"/>
      <c r="F3" s="275"/>
      <c r="G3"/>
      <c r="H3"/>
    </row>
    <row r="4" spans="1:8" ht="37.5" customHeight="1" x14ac:dyDescent="0.2">
      <c r="E4" s="655"/>
      <c r="F4" s="655"/>
    </row>
    <row r="5" spans="1:8" ht="19.5" customHeight="1" x14ac:dyDescent="0.25">
      <c r="A5" s="870" t="s">
        <v>737</v>
      </c>
      <c r="B5" s="870"/>
      <c r="C5" s="870"/>
      <c r="D5" s="870"/>
      <c r="E5" s="870"/>
      <c r="F5" s="870"/>
      <c r="G5" s="870"/>
    </row>
    <row r="6" spans="1:8" ht="24.75" customHeight="1" thickBot="1" x14ac:dyDescent="0.25">
      <c r="E6" s="655"/>
      <c r="F6" s="655"/>
    </row>
    <row r="7" spans="1:8" ht="26.25" thickBot="1" x14ac:dyDescent="0.25">
      <c r="A7" s="600" t="s">
        <v>718</v>
      </c>
      <c r="B7" s="601" t="s">
        <v>696</v>
      </c>
      <c r="C7" s="601" t="s">
        <v>719</v>
      </c>
      <c r="D7" s="601" t="s">
        <v>112</v>
      </c>
      <c r="E7" s="601" t="s">
        <v>698</v>
      </c>
      <c r="F7" s="601" t="s">
        <v>699</v>
      </c>
      <c r="G7" s="602" t="s">
        <v>116</v>
      </c>
    </row>
    <row r="8" spans="1:8" ht="26.25" customHeight="1" thickBot="1" x14ac:dyDescent="0.25">
      <c r="A8" s="460">
        <v>42758</v>
      </c>
      <c r="B8" s="461">
        <v>77012</v>
      </c>
      <c r="C8" s="462" t="s">
        <v>738</v>
      </c>
      <c r="D8" s="467" t="s">
        <v>739</v>
      </c>
      <c r="E8" s="463">
        <v>1</v>
      </c>
      <c r="F8" s="464">
        <v>27336</v>
      </c>
      <c r="G8" s="603"/>
    </row>
    <row r="9" spans="1:8" ht="30.75" customHeight="1" x14ac:dyDescent="0.2">
      <c r="A9" s="279"/>
      <c r="B9" s="438"/>
      <c r="C9" s="32"/>
      <c r="D9" s="32"/>
      <c r="E9" s="269"/>
      <c r="F9" s="32"/>
      <c r="G9" s="305"/>
    </row>
    <row r="10" spans="1:8" ht="39" customHeight="1" x14ac:dyDescent="0.2">
      <c r="E10" s="655"/>
      <c r="F10" s="655"/>
    </row>
    <row r="11" spans="1:8" ht="39" customHeight="1" x14ac:dyDescent="0.2">
      <c r="E11" s="872" t="s">
        <v>703</v>
      </c>
      <c r="F11" s="872"/>
    </row>
    <row r="12" spans="1:8" ht="17.25" customHeight="1" x14ac:dyDescent="0.2">
      <c r="E12" s="655"/>
      <c r="F12" s="655"/>
    </row>
    <row r="13" spans="1:8" ht="14.25" customHeight="1" x14ac:dyDescent="0.2">
      <c r="E13"/>
      <c r="F13"/>
    </row>
    <row r="14" spans="1:8" ht="27.75" customHeight="1" x14ac:dyDescent="0.2">
      <c r="E14"/>
      <c r="F14"/>
    </row>
    <row r="15" spans="1:8" ht="37.5" customHeight="1" x14ac:dyDescent="0.2">
      <c r="E15"/>
      <c r="F15"/>
    </row>
    <row r="16" spans="1:8" x14ac:dyDescent="0.2">
      <c r="E16"/>
      <c r="F16"/>
    </row>
    <row r="23" ht="39.75" customHeight="1" x14ac:dyDescent="0.2"/>
  </sheetData>
  <mergeCells count="2">
    <mergeCell ref="A5:G5"/>
    <mergeCell ref="E11:F11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H23"/>
  <sheetViews>
    <sheetView workbookViewId="0">
      <selection activeCell="B10" sqref="B10"/>
    </sheetView>
  </sheetViews>
  <sheetFormatPr defaultRowHeight="12.75" x14ac:dyDescent="0.2"/>
  <cols>
    <col min="1" max="1" width="11.85546875" customWidth="1"/>
    <col min="2" max="2" width="19.5703125" customWidth="1"/>
    <col min="3" max="3" width="14.140625" customWidth="1"/>
    <col min="4" max="4" width="32.7109375" customWidth="1"/>
    <col min="5" max="5" width="8.85546875" style="245" customWidth="1"/>
    <col min="6" max="6" width="11.7109375" style="245" bestFit="1" customWidth="1"/>
    <col min="7" max="7" width="17.7109375" bestFit="1" customWidth="1"/>
  </cols>
  <sheetData>
    <row r="2" spans="1:8" ht="11.25" customHeight="1" x14ac:dyDescent="0.2">
      <c r="E2" s="655"/>
      <c r="F2" s="655"/>
    </row>
    <row r="3" spans="1:8" s="244" customFormat="1" ht="29.25" customHeight="1" x14ac:dyDescent="0.2">
      <c r="A3"/>
      <c r="B3" s="66"/>
      <c r="C3"/>
      <c r="D3"/>
      <c r="E3" s="655"/>
      <c r="F3" s="275"/>
      <c r="G3"/>
      <c r="H3"/>
    </row>
    <row r="4" spans="1:8" ht="37.5" customHeight="1" x14ac:dyDescent="0.2">
      <c r="E4" s="655"/>
      <c r="F4" s="655"/>
    </row>
    <row r="5" spans="1:8" ht="19.5" customHeight="1" x14ac:dyDescent="0.25">
      <c r="A5" s="870" t="s">
        <v>740</v>
      </c>
      <c r="B5" s="870"/>
      <c r="C5" s="870"/>
      <c r="D5" s="870"/>
      <c r="E5" s="870"/>
      <c r="F5" s="870"/>
      <c r="G5" s="870"/>
    </row>
    <row r="6" spans="1:8" ht="24.75" customHeight="1" thickBot="1" x14ac:dyDescent="0.25">
      <c r="E6" s="655"/>
      <c r="F6" s="655"/>
    </row>
    <row r="7" spans="1:8" ht="26.25" thickBot="1" x14ac:dyDescent="0.25">
      <c r="A7" s="600" t="s">
        <v>718</v>
      </c>
      <c r="B7" s="601" t="s">
        <v>696</v>
      </c>
      <c r="C7" s="601" t="s">
        <v>719</v>
      </c>
      <c r="D7" s="601" t="s">
        <v>112</v>
      </c>
      <c r="E7" s="601" t="s">
        <v>698</v>
      </c>
      <c r="F7" s="601" t="s">
        <v>699</v>
      </c>
      <c r="G7" s="602" t="s">
        <v>116</v>
      </c>
    </row>
    <row r="8" spans="1:8" ht="26.25" customHeight="1" thickBot="1" x14ac:dyDescent="0.25">
      <c r="A8" s="460">
        <v>43100</v>
      </c>
      <c r="B8" s="461">
        <v>880033</v>
      </c>
      <c r="C8" s="462" t="s">
        <v>741</v>
      </c>
      <c r="D8" s="467" t="s">
        <v>742</v>
      </c>
      <c r="E8" s="463">
        <v>1</v>
      </c>
      <c r="F8" s="464">
        <v>10000</v>
      </c>
      <c r="G8" s="603" t="s">
        <v>743</v>
      </c>
    </row>
    <row r="9" spans="1:8" ht="30.75" customHeight="1" x14ac:dyDescent="0.2">
      <c r="A9" s="279"/>
      <c r="B9" s="438"/>
      <c r="C9" s="32"/>
      <c r="D9" s="32"/>
      <c r="E9" s="269"/>
      <c r="F9" s="32"/>
      <c r="G9" s="305"/>
    </row>
    <row r="10" spans="1:8" ht="39" customHeight="1" x14ac:dyDescent="0.2">
      <c r="E10" s="655"/>
      <c r="F10" s="655"/>
    </row>
    <row r="11" spans="1:8" ht="39" customHeight="1" x14ac:dyDescent="0.2">
      <c r="E11" s="872" t="s">
        <v>703</v>
      </c>
      <c r="F11" s="872"/>
    </row>
    <row r="12" spans="1:8" ht="17.25" customHeight="1" x14ac:dyDescent="0.2">
      <c r="E12" s="655"/>
      <c r="F12" s="655"/>
    </row>
    <row r="13" spans="1:8" ht="14.25" customHeight="1" x14ac:dyDescent="0.2">
      <c r="E13"/>
      <c r="F13"/>
    </row>
    <row r="14" spans="1:8" ht="27.75" customHeight="1" x14ac:dyDescent="0.2">
      <c r="E14"/>
      <c r="F14"/>
    </row>
    <row r="15" spans="1:8" ht="37.5" customHeight="1" x14ac:dyDescent="0.2">
      <c r="E15"/>
      <c r="F15"/>
    </row>
    <row r="16" spans="1:8" x14ac:dyDescent="0.2">
      <c r="E16"/>
      <c r="F16"/>
    </row>
    <row r="23" ht="39.75" customHeight="1" x14ac:dyDescent="0.2"/>
  </sheetData>
  <mergeCells count="2">
    <mergeCell ref="A5:G5"/>
    <mergeCell ref="E11:F11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B1:K23"/>
  <sheetViews>
    <sheetView zoomScaleNormal="100" workbookViewId="0">
      <selection activeCell="E7" sqref="E7"/>
    </sheetView>
  </sheetViews>
  <sheetFormatPr defaultRowHeight="12.75" x14ac:dyDescent="0.2"/>
  <cols>
    <col min="1" max="1" width="2" style="13" customWidth="1"/>
    <col min="2" max="3" width="9.85546875" style="13" customWidth="1"/>
    <col min="4" max="4" width="6.7109375" style="13" customWidth="1"/>
    <col min="5" max="5" width="18.42578125" style="13" customWidth="1"/>
    <col min="6" max="6" width="27.7109375" style="13" customWidth="1"/>
    <col min="7" max="7" width="7.85546875" style="13" customWidth="1"/>
    <col min="8" max="8" width="12.7109375" style="14" customWidth="1"/>
    <col min="9" max="10" width="10.7109375" style="13" customWidth="1"/>
    <col min="11" max="11" width="14.28515625" style="13" customWidth="1"/>
    <col min="12" max="16384" width="9.140625" style="13"/>
  </cols>
  <sheetData>
    <row r="1" spans="2:11" ht="18.75" x14ac:dyDescent="0.3">
      <c r="B1" s="15" t="s">
        <v>106</v>
      </c>
      <c r="C1" s="15"/>
      <c r="D1" s="8"/>
      <c r="E1" s="1" t="s">
        <v>32</v>
      </c>
      <c r="G1" s="13" t="s">
        <v>744</v>
      </c>
      <c r="I1" s="124"/>
    </row>
    <row r="2" spans="2:11" ht="18.75" x14ac:dyDescent="0.3">
      <c r="B2" s="15"/>
      <c r="C2" s="15"/>
      <c r="D2" s="8"/>
      <c r="E2" s="1" t="s">
        <v>745</v>
      </c>
    </row>
    <row r="4" spans="2:11" x14ac:dyDescent="0.2">
      <c r="B4" s="16" t="s">
        <v>108</v>
      </c>
      <c r="C4" s="16" t="s">
        <v>109</v>
      </c>
      <c r="D4" s="16" t="s">
        <v>110</v>
      </c>
      <c r="E4" s="16" t="s">
        <v>111</v>
      </c>
      <c r="F4" s="16" t="s">
        <v>112</v>
      </c>
      <c r="G4" s="16" t="s">
        <v>113</v>
      </c>
      <c r="H4" s="17" t="s">
        <v>114</v>
      </c>
      <c r="I4" s="862" t="s">
        <v>115</v>
      </c>
      <c r="J4" s="862"/>
      <c r="K4" s="16" t="s">
        <v>116</v>
      </c>
    </row>
    <row r="5" spans="2:11" x14ac:dyDescent="0.2">
      <c r="B5" s="62" t="s">
        <v>117</v>
      </c>
      <c r="C5" s="62" t="s">
        <v>118</v>
      </c>
      <c r="D5" s="62" t="s">
        <v>119</v>
      </c>
      <c r="E5" s="62" t="s">
        <v>120</v>
      </c>
      <c r="F5" s="62"/>
      <c r="G5" s="62" t="s">
        <v>121</v>
      </c>
      <c r="H5" s="63" t="s">
        <v>122</v>
      </c>
      <c r="I5" s="16" t="s">
        <v>123</v>
      </c>
      <c r="J5" s="16" t="s">
        <v>124</v>
      </c>
      <c r="K5" s="62"/>
    </row>
    <row r="6" spans="2:11" x14ac:dyDescent="0.2">
      <c r="B6" s="33">
        <v>39239</v>
      </c>
      <c r="C6" s="34">
        <v>4</v>
      </c>
      <c r="D6" s="23"/>
      <c r="E6" s="25" t="s">
        <v>409</v>
      </c>
      <c r="F6" s="25" t="s">
        <v>410</v>
      </c>
      <c r="G6" s="25">
        <v>1</v>
      </c>
      <c r="H6" s="24">
        <v>14700</v>
      </c>
      <c r="I6" s="23"/>
      <c r="J6" s="23"/>
      <c r="K6" s="23" t="s">
        <v>746</v>
      </c>
    </row>
    <row r="7" spans="2:11" x14ac:dyDescent="0.2">
      <c r="B7" s="227">
        <v>44545</v>
      </c>
      <c r="C7" s="48"/>
      <c r="D7" s="46"/>
      <c r="E7" s="46" t="s">
        <v>1487</v>
      </c>
      <c r="F7" s="46" t="s">
        <v>1485</v>
      </c>
      <c r="G7" s="46">
        <v>1</v>
      </c>
      <c r="H7" s="47">
        <v>11384</v>
      </c>
      <c r="I7" s="46"/>
      <c r="J7" s="227"/>
      <c r="K7" s="241" t="s">
        <v>1486</v>
      </c>
    </row>
    <row r="8" spans="2:11" x14ac:dyDescent="0.2">
      <c r="B8" s="33"/>
      <c r="C8" s="34"/>
      <c r="D8" s="23"/>
      <c r="E8" s="25"/>
      <c r="F8" s="25"/>
      <c r="G8" s="25"/>
      <c r="H8" s="24"/>
      <c r="I8" s="23"/>
      <c r="J8" s="23"/>
      <c r="K8" s="23"/>
    </row>
    <row r="9" spans="2:11" x14ac:dyDescent="0.2">
      <c r="B9" s="69"/>
      <c r="C9" s="57"/>
      <c r="D9" s="35"/>
      <c r="E9" s="51"/>
      <c r="F9" s="51"/>
      <c r="G9" s="51"/>
      <c r="H9" s="36"/>
      <c r="I9" s="35"/>
      <c r="J9" s="35"/>
      <c r="K9" s="35"/>
    </row>
    <row r="10" spans="2:11" x14ac:dyDescent="0.2">
      <c r="B10" s="125"/>
      <c r="C10" s="57"/>
      <c r="D10" s="35"/>
      <c r="E10" s="51"/>
      <c r="F10" s="51"/>
      <c r="G10" s="51"/>
      <c r="H10" s="36"/>
      <c r="I10" s="35"/>
      <c r="J10" s="227"/>
      <c r="K10" s="35"/>
    </row>
    <row r="11" spans="2:11" x14ac:dyDescent="0.2">
      <c r="B11" s="27"/>
      <c r="C11" s="27"/>
      <c r="D11" s="27"/>
      <c r="E11" s="28"/>
      <c r="F11" s="28"/>
      <c r="G11" s="28"/>
      <c r="H11" s="29"/>
      <c r="I11" s="27"/>
      <c r="J11" s="27"/>
      <c r="K11" s="27"/>
    </row>
    <row r="12" spans="2:11" x14ac:dyDescent="0.2">
      <c r="B12" s="126"/>
      <c r="C12" s="103"/>
      <c r="D12" s="103"/>
      <c r="E12" s="652" t="s">
        <v>747</v>
      </c>
      <c r="F12" s="103"/>
      <c r="G12" s="103"/>
      <c r="H12" s="45">
        <f>SUM(H6:H11)</f>
        <v>26084</v>
      </c>
      <c r="I12" s="127"/>
      <c r="J12" s="103"/>
      <c r="K12" s="128"/>
    </row>
    <row r="17" spans="2:9" ht="15" x14ac:dyDescent="0.2">
      <c r="B17" s="1" t="s">
        <v>273</v>
      </c>
      <c r="C17" s="1"/>
      <c r="E17" s="1" t="s">
        <v>748</v>
      </c>
      <c r="G17" s="12" t="s">
        <v>690</v>
      </c>
      <c r="H17" s="1"/>
      <c r="I17" s="1" t="s">
        <v>748</v>
      </c>
    </row>
    <row r="18" spans="2:9" ht="15" x14ac:dyDescent="0.2">
      <c r="G18" s="1"/>
      <c r="H18" s="1"/>
      <c r="I18"/>
    </row>
    <row r="19" spans="2:9" ht="15" x14ac:dyDescent="0.2">
      <c r="G19" s="1"/>
      <c r="H19" s="1"/>
      <c r="I19" s="1"/>
    </row>
    <row r="20" spans="2:9" ht="15" x14ac:dyDescent="0.2">
      <c r="F20" s="1"/>
      <c r="G20" s="1"/>
      <c r="H20" s="1"/>
      <c r="I20" s="1" t="s">
        <v>748</v>
      </c>
    </row>
    <row r="21" spans="2:9" ht="15" x14ac:dyDescent="0.2">
      <c r="F21"/>
      <c r="G21" s="1"/>
      <c r="H21" s="1"/>
      <c r="I21" s="1"/>
    </row>
    <row r="22" spans="2:9" ht="15" x14ac:dyDescent="0.2">
      <c r="F22"/>
      <c r="G22" s="1"/>
      <c r="H22" s="1"/>
      <c r="I22" s="1"/>
    </row>
    <row r="23" spans="2:9" ht="15" x14ac:dyDescent="0.2">
      <c r="F23"/>
      <c r="G23" s="1"/>
      <c r="H23" s="1"/>
      <c r="I23" s="1"/>
    </row>
  </sheetData>
  <mergeCells count="1">
    <mergeCell ref="I4:J4"/>
  </mergeCells>
  <pageMargins left="0.74791666666666667" right="0.74791666666666667" top="0.7208333333333333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B1:K24"/>
  <sheetViews>
    <sheetView topLeftCell="A2" zoomScaleNormal="100" workbookViewId="0">
      <selection activeCell="L21" sqref="L21"/>
    </sheetView>
  </sheetViews>
  <sheetFormatPr defaultRowHeight="12.75" x14ac:dyDescent="0.2"/>
  <cols>
    <col min="1" max="1" width="2" style="13" customWidth="1"/>
    <col min="2" max="3" width="9.85546875" style="13" customWidth="1"/>
    <col min="4" max="4" width="6.7109375" style="13" customWidth="1"/>
    <col min="5" max="5" width="18.42578125" style="13" customWidth="1"/>
    <col min="6" max="6" width="27.7109375" style="13" customWidth="1"/>
    <col min="7" max="7" width="7.85546875" style="13" customWidth="1"/>
    <col min="8" max="8" width="12.7109375" style="14" customWidth="1"/>
    <col min="9" max="9" width="10.7109375" style="13" customWidth="1"/>
    <col min="10" max="10" width="10.28515625" style="13" customWidth="1"/>
    <col min="11" max="11" width="14.28515625" style="13" customWidth="1"/>
    <col min="12" max="16384" width="9.140625" style="13"/>
  </cols>
  <sheetData>
    <row r="1" spans="2:11" ht="18.75" x14ac:dyDescent="0.3">
      <c r="B1" s="15" t="s">
        <v>106</v>
      </c>
      <c r="C1" s="15"/>
      <c r="D1" s="8"/>
      <c r="E1" s="1" t="s">
        <v>749</v>
      </c>
      <c r="G1" s="13" t="s">
        <v>750</v>
      </c>
      <c r="I1" s="124"/>
    </row>
    <row r="2" spans="2:11" ht="18.75" x14ac:dyDescent="0.3">
      <c r="B2" s="15"/>
      <c r="C2" s="15"/>
      <c r="D2" s="8"/>
      <c r="E2" s="1" t="s">
        <v>751</v>
      </c>
    </row>
    <row r="4" spans="2:11" x14ac:dyDescent="0.2">
      <c r="B4" s="16" t="s">
        <v>108</v>
      </c>
      <c r="C4" s="16" t="s">
        <v>109</v>
      </c>
      <c r="D4" s="16" t="s">
        <v>110</v>
      </c>
      <c r="E4" s="16" t="s">
        <v>111</v>
      </c>
      <c r="F4" s="16" t="s">
        <v>112</v>
      </c>
      <c r="G4" s="16" t="s">
        <v>113</v>
      </c>
      <c r="H4" s="17" t="s">
        <v>114</v>
      </c>
      <c r="I4" s="652" t="s">
        <v>115</v>
      </c>
      <c r="J4" s="652"/>
      <c r="K4" s="16" t="s">
        <v>116</v>
      </c>
    </row>
    <row r="5" spans="2:11" x14ac:dyDescent="0.2">
      <c r="B5" s="18" t="s">
        <v>117</v>
      </c>
      <c r="C5" s="18" t="s">
        <v>118</v>
      </c>
      <c r="D5" s="18" t="s">
        <v>119</v>
      </c>
      <c r="E5" s="18" t="s">
        <v>120</v>
      </c>
      <c r="F5" s="18"/>
      <c r="G5" s="18" t="s">
        <v>121</v>
      </c>
      <c r="H5" s="19" t="s">
        <v>122</v>
      </c>
      <c r="I5" s="652" t="s">
        <v>123</v>
      </c>
      <c r="J5" s="652" t="s">
        <v>124</v>
      </c>
      <c r="K5" s="18"/>
    </row>
    <row r="6" spans="2:11" x14ac:dyDescent="0.2">
      <c r="B6" s="33" t="s">
        <v>362</v>
      </c>
      <c r="C6" s="23">
        <v>39</v>
      </c>
      <c r="D6" s="23"/>
      <c r="E6" s="59" t="s">
        <v>360</v>
      </c>
      <c r="F6" s="23" t="s">
        <v>361</v>
      </c>
      <c r="G6" s="23">
        <v>1</v>
      </c>
      <c r="H6" s="24">
        <v>220000</v>
      </c>
      <c r="I6" s="23"/>
      <c r="J6" s="33"/>
      <c r="K6" s="23" t="s">
        <v>365</v>
      </c>
    </row>
    <row r="7" spans="2:11" x14ac:dyDescent="0.2">
      <c r="B7" s="93">
        <v>41116</v>
      </c>
      <c r="C7" s="23">
        <v>129</v>
      </c>
      <c r="D7" s="23"/>
      <c r="E7" s="25" t="s">
        <v>315</v>
      </c>
      <c r="F7" s="25" t="s">
        <v>316</v>
      </c>
      <c r="G7" s="25">
        <v>1</v>
      </c>
      <c r="H7" s="24">
        <v>77874</v>
      </c>
      <c r="I7" s="23"/>
      <c r="J7" s="23"/>
      <c r="K7" s="194" t="s">
        <v>212</v>
      </c>
    </row>
    <row r="8" spans="2:11" x14ac:dyDescent="0.2">
      <c r="B8" s="27"/>
      <c r="C8" s="27"/>
      <c r="D8" s="27"/>
      <c r="E8" s="28"/>
      <c r="F8" s="28"/>
      <c r="G8" s="28"/>
      <c r="H8" s="29"/>
      <c r="I8" s="27"/>
      <c r="J8" s="27"/>
      <c r="K8" s="27"/>
    </row>
    <row r="9" spans="2:11" x14ac:dyDescent="0.2">
      <c r="B9" s="126"/>
      <c r="C9" s="103"/>
      <c r="D9" s="128"/>
      <c r="E9" s="652" t="s">
        <v>747</v>
      </c>
      <c r="F9" s="44"/>
      <c r="G9" s="128"/>
      <c r="H9" s="45">
        <f>SUM(H6:H8)</f>
        <v>297874</v>
      </c>
      <c r="I9" s="45"/>
      <c r="J9" s="126"/>
      <c r="K9" s="128"/>
    </row>
    <row r="15" spans="2:11" ht="15" x14ac:dyDescent="0.2">
      <c r="B15" s="1" t="s">
        <v>273</v>
      </c>
      <c r="C15" s="1"/>
      <c r="E15" s="1" t="s">
        <v>748</v>
      </c>
      <c r="G15" s="12" t="s">
        <v>690</v>
      </c>
      <c r="H15" s="1"/>
      <c r="I15" s="1" t="s">
        <v>748</v>
      </c>
    </row>
    <row r="16" spans="2:11" ht="15" x14ac:dyDescent="0.2">
      <c r="G16" s="1"/>
      <c r="H16" s="1"/>
      <c r="I16"/>
    </row>
    <row r="17" spans="6:9" ht="15" x14ac:dyDescent="0.2">
      <c r="G17" s="1"/>
      <c r="H17" s="1"/>
      <c r="I17" s="1"/>
    </row>
    <row r="18" spans="6:9" ht="15" x14ac:dyDescent="0.2">
      <c r="F18" s="1"/>
      <c r="G18" s="1"/>
      <c r="H18" s="1"/>
      <c r="I18" s="1" t="s">
        <v>748</v>
      </c>
    </row>
    <row r="19" spans="6:9" ht="15" x14ac:dyDescent="0.2">
      <c r="F19"/>
      <c r="G19" s="1"/>
      <c r="H19" s="1"/>
      <c r="I19" s="1"/>
    </row>
    <row r="20" spans="6:9" ht="15" x14ac:dyDescent="0.2">
      <c r="F20"/>
      <c r="G20" s="1"/>
      <c r="H20" s="1"/>
      <c r="I20" s="1"/>
    </row>
    <row r="21" spans="6:9" ht="15" x14ac:dyDescent="0.2">
      <c r="F21"/>
      <c r="G21" s="1"/>
      <c r="H21" s="1"/>
      <c r="I21" s="1"/>
    </row>
    <row r="22" spans="6:9" ht="15" x14ac:dyDescent="0.2">
      <c r="F22" s="1"/>
    </row>
    <row r="23" spans="6:9" ht="15" x14ac:dyDescent="0.2">
      <c r="F23" s="1"/>
    </row>
    <row r="24" spans="6:9" ht="15" x14ac:dyDescent="0.2">
      <c r="F24" s="1"/>
    </row>
  </sheetData>
  <pageMargins left="0.78749999999999998" right="0.78749999999999998" top="0.7208333333333333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B1:L106"/>
  <sheetViews>
    <sheetView workbookViewId="0">
      <selection activeCell="F6" sqref="F6"/>
    </sheetView>
  </sheetViews>
  <sheetFormatPr defaultRowHeight="12.75" x14ac:dyDescent="0.2"/>
  <cols>
    <col min="1" max="1" width="2" style="13" customWidth="1"/>
    <col min="2" max="3" width="9.85546875" style="13" customWidth="1"/>
    <col min="4" max="4" width="6.7109375" style="13" customWidth="1"/>
    <col min="5" max="5" width="19" style="13" customWidth="1"/>
    <col min="6" max="6" width="28.42578125" style="13" customWidth="1"/>
    <col min="7" max="7" width="7.85546875" style="13" customWidth="1"/>
    <col min="8" max="8" width="14.28515625" style="14" bestFit="1" customWidth="1"/>
    <col min="9" max="10" width="8.42578125" style="13" customWidth="1"/>
    <col min="11" max="11" width="15.42578125" style="13" customWidth="1"/>
    <col min="12" max="13" width="11.7109375" style="13" bestFit="1" customWidth="1"/>
    <col min="14" max="16384" width="9.140625" style="13"/>
  </cols>
  <sheetData>
    <row r="1" spans="2:11" ht="18.75" x14ac:dyDescent="0.3">
      <c r="B1" s="15" t="s">
        <v>106</v>
      </c>
      <c r="C1" s="15"/>
      <c r="D1" s="8"/>
      <c r="E1" s="1" t="s">
        <v>752</v>
      </c>
    </row>
    <row r="2" spans="2:11" ht="15" x14ac:dyDescent="0.2">
      <c r="E2" s="1" t="s">
        <v>753</v>
      </c>
    </row>
    <row r="3" spans="2:11" x14ac:dyDescent="0.2">
      <c r="B3" s="16" t="s">
        <v>108</v>
      </c>
      <c r="C3" s="16" t="s">
        <v>109</v>
      </c>
      <c r="D3" s="16" t="s">
        <v>110</v>
      </c>
      <c r="E3" s="16" t="s">
        <v>111</v>
      </c>
      <c r="F3" s="16" t="s">
        <v>112</v>
      </c>
      <c r="G3" s="16" t="s">
        <v>113</v>
      </c>
      <c r="H3" s="17" t="s">
        <v>114</v>
      </c>
      <c r="I3" s="862" t="s">
        <v>115</v>
      </c>
      <c r="J3" s="862"/>
      <c r="K3" s="16" t="s">
        <v>116</v>
      </c>
    </row>
    <row r="4" spans="2:11" x14ac:dyDescent="0.2">
      <c r="B4" s="18" t="s">
        <v>117</v>
      </c>
      <c r="C4" s="18" t="s">
        <v>118</v>
      </c>
      <c r="D4" s="18" t="s">
        <v>119</v>
      </c>
      <c r="E4" s="18" t="s">
        <v>120</v>
      </c>
      <c r="F4" s="18"/>
      <c r="G4" s="18" t="s">
        <v>121</v>
      </c>
      <c r="H4" s="19" t="s">
        <v>122</v>
      </c>
      <c r="I4" s="652" t="s">
        <v>123</v>
      </c>
      <c r="J4" s="652" t="s">
        <v>124</v>
      </c>
      <c r="K4" s="18"/>
    </row>
    <row r="5" spans="2:11" x14ac:dyDescent="0.2">
      <c r="B5" s="653"/>
      <c r="C5" s="653"/>
      <c r="D5" s="653"/>
      <c r="E5" s="653"/>
      <c r="F5" s="653"/>
      <c r="G5" s="653"/>
      <c r="H5" s="129"/>
      <c r="I5" s="653"/>
      <c r="J5" s="653"/>
      <c r="K5" s="653"/>
    </row>
    <row r="6" spans="2:11" s="30" customFormat="1" ht="14.25" x14ac:dyDescent="0.2">
      <c r="B6" s="294" t="s">
        <v>754</v>
      </c>
      <c r="C6" s="295" t="s">
        <v>755</v>
      </c>
      <c r="D6" s="296"/>
      <c r="E6" s="297"/>
      <c r="F6" s="296"/>
      <c r="G6" s="296"/>
      <c r="H6" s="298"/>
      <c r="I6" s="296"/>
      <c r="J6" s="296"/>
      <c r="K6" s="299"/>
    </row>
    <row r="7" spans="2:11" ht="14.25" x14ac:dyDescent="0.2">
      <c r="B7" s="276"/>
      <c r="C7" s="288"/>
      <c r="D7" s="289"/>
      <c r="E7" s="277" t="s">
        <v>756</v>
      </c>
      <c r="F7" s="290" t="s">
        <v>757</v>
      </c>
      <c r="G7" s="289"/>
      <c r="H7" s="291">
        <f>SUM(H6:H6)</f>
        <v>0</v>
      </c>
      <c r="I7" s="292"/>
      <c r="J7" s="289"/>
      <c r="K7" s="293"/>
    </row>
    <row r="8" spans="2:11" s="40" customFormat="1" ht="15" customHeight="1" x14ac:dyDescent="0.2">
      <c r="B8" s="30"/>
      <c r="C8" s="653"/>
      <c r="D8" s="30"/>
      <c r="E8" s="653"/>
      <c r="F8" s="138"/>
      <c r="G8" s="30"/>
      <c r="H8" s="32"/>
      <c r="I8" s="32"/>
      <c r="J8" s="30"/>
      <c r="K8" s="30"/>
    </row>
    <row r="9" spans="2:11" s="40" customFormat="1" ht="15" customHeight="1" x14ac:dyDescent="0.2">
      <c r="B9" s="294" t="s">
        <v>758</v>
      </c>
      <c r="C9" s="295" t="s">
        <v>759</v>
      </c>
      <c r="D9" s="300"/>
      <c r="E9" s="300"/>
      <c r="F9" s="300"/>
      <c r="G9" s="300"/>
      <c r="H9" s="301"/>
      <c r="I9" s="300"/>
      <c r="J9" s="300"/>
      <c r="K9" s="302"/>
    </row>
    <row r="10" spans="2:11" s="30" customFormat="1" ht="38.25" x14ac:dyDescent="0.2">
      <c r="B10" s="209"/>
      <c r="C10" s="209"/>
      <c r="D10" s="209"/>
      <c r="E10" s="209" t="s">
        <v>127</v>
      </c>
      <c r="F10" s="470" t="s">
        <v>760</v>
      </c>
      <c r="G10" s="209">
        <v>1</v>
      </c>
      <c r="H10" s="212">
        <v>1764481.8</v>
      </c>
      <c r="I10" s="212"/>
      <c r="J10" s="209"/>
      <c r="K10" s="470" t="s">
        <v>761</v>
      </c>
    </row>
    <row r="11" spans="2:11" ht="15" customHeight="1" x14ac:dyDescent="0.2">
      <c r="B11" s="23" t="s">
        <v>200</v>
      </c>
      <c r="C11" s="23">
        <v>16</v>
      </c>
      <c r="D11" s="23"/>
      <c r="E11" s="23" t="s">
        <v>201</v>
      </c>
      <c r="F11" s="25" t="s">
        <v>202</v>
      </c>
      <c r="G11" s="23">
        <v>1</v>
      </c>
      <c r="H11" s="24">
        <v>1106820</v>
      </c>
      <c r="I11" s="53"/>
      <c r="J11" s="23"/>
      <c r="K11" s="23"/>
    </row>
    <row r="12" spans="2:11" x14ac:dyDescent="0.2">
      <c r="B12" s="23" t="s">
        <v>213</v>
      </c>
      <c r="C12" s="23">
        <v>9900012</v>
      </c>
      <c r="D12" s="23"/>
      <c r="E12" s="23" t="s">
        <v>214</v>
      </c>
      <c r="F12" s="23" t="s">
        <v>215</v>
      </c>
      <c r="G12" s="23">
        <v>1</v>
      </c>
      <c r="H12" s="24">
        <v>73497</v>
      </c>
      <c r="I12" s="23"/>
      <c r="J12" s="23"/>
      <c r="K12" s="23"/>
    </row>
    <row r="13" spans="2:11" ht="25.5" x14ac:dyDescent="0.2">
      <c r="B13" s="280"/>
      <c r="C13" s="282">
        <v>42004</v>
      </c>
      <c r="D13" s="280"/>
      <c r="E13" s="280"/>
      <c r="F13" s="281" t="s">
        <v>762</v>
      </c>
      <c r="G13" s="282">
        <v>1</v>
      </c>
      <c r="H13" s="283">
        <v>10610</v>
      </c>
      <c r="I13" s="284"/>
      <c r="J13" s="202"/>
      <c r="K13" s="285" t="s">
        <v>763</v>
      </c>
    </row>
    <row r="14" spans="2:11" ht="25.5" x14ac:dyDescent="0.2">
      <c r="B14" s="280"/>
      <c r="C14" s="282">
        <v>42004</v>
      </c>
      <c r="D14" s="280"/>
      <c r="E14" s="280"/>
      <c r="F14" s="281" t="s">
        <v>764</v>
      </c>
      <c r="G14" s="282">
        <v>1</v>
      </c>
      <c r="H14" s="283">
        <v>11690</v>
      </c>
      <c r="I14" s="284"/>
      <c r="J14" s="202"/>
      <c r="K14" s="285" t="s">
        <v>763</v>
      </c>
    </row>
    <row r="15" spans="2:11" ht="14.25" x14ac:dyDescent="0.2">
      <c r="B15" s="130"/>
      <c r="C15" s="131"/>
      <c r="D15" s="132"/>
      <c r="E15" s="133" t="s">
        <v>756</v>
      </c>
      <c r="F15" s="134" t="s">
        <v>765</v>
      </c>
      <c r="G15" s="132"/>
      <c r="H15" s="135">
        <f>SUM(H10:H14)</f>
        <v>2967098.8</v>
      </c>
      <c r="I15" s="136"/>
      <c r="J15" s="132"/>
      <c r="K15" s="137"/>
    </row>
    <row r="16" spans="2:11" ht="14.25" x14ac:dyDescent="0.2">
      <c r="B16" s="224"/>
      <c r="C16" s="222"/>
      <c r="D16" s="224"/>
      <c r="E16" s="222"/>
      <c r="F16" s="225"/>
      <c r="G16" s="224"/>
      <c r="H16" s="226"/>
      <c r="I16" s="226"/>
      <c r="J16" s="224"/>
      <c r="K16" s="224"/>
    </row>
    <row r="17" spans="2:11" ht="14.25" x14ac:dyDescent="0.2">
      <c r="B17" s="224"/>
      <c r="C17" s="222"/>
      <c r="D17" s="224"/>
      <c r="E17" s="222"/>
      <c r="F17" s="225"/>
      <c r="G17" s="224"/>
      <c r="H17" s="226"/>
      <c r="I17" s="226"/>
      <c r="J17" s="224"/>
      <c r="K17" s="224"/>
    </row>
    <row r="18" spans="2:11" s="40" customFormat="1" ht="14.25" x14ac:dyDescent="0.2">
      <c r="B18" s="228" t="s">
        <v>766</v>
      </c>
      <c r="C18" s="229" t="s">
        <v>759</v>
      </c>
      <c r="D18" s="230"/>
      <c r="E18" s="230"/>
      <c r="F18" s="230"/>
      <c r="G18" s="230"/>
      <c r="H18" s="231"/>
      <c r="I18" s="230"/>
      <c r="J18" s="230"/>
      <c r="K18" s="232"/>
    </row>
    <row r="19" spans="2:11" s="40" customFormat="1" ht="30" customHeight="1" x14ac:dyDescent="0.2">
      <c r="B19" s="227">
        <v>41550</v>
      </c>
      <c r="C19" s="46">
        <v>880021</v>
      </c>
      <c r="D19" s="46"/>
      <c r="E19" s="198" t="s">
        <v>169</v>
      </c>
      <c r="F19" s="198" t="s">
        <v>170</v>
      </c>
      <c r="G19" s="46">
        <v>1</v>
      </c>
      <c r="H19" s="47">
        <v>603284.80000000005</v>
      </c>
      <c r="I19" s="46"/>
      <c r="J19" s="227"/>
      <c r="K19" s="469" t="s">
        <v>767</v>
      </c>
    </row>
    <row r="20" spans="2:11" s="40" customFormat="1" ht="27.75" customHeight="1" x14ac:dyDescent="0.2">
      <c r="B20" s="23"/>
      <c r="C20" s="23"/>
      <c r="D20" s="23"/>
      <c r="E20" s="198" t="s">
        <v>169</v>
      </c>
      <c r="F20" s="198" t="s">
        <v>170</v>
      </c>
      <c r="G20" s="46">
        <v>1</v>
      </c>
      <c r="H20" s="47">
        <v>-603284.80000000005</v>
      </c>
      <c r="I20" s="46"/>
      <c r="J20" s="227"/>
      <c r="K20" s="469" t="s">
        <v>767</v>
      </c>
    </row>
    <row r="21" spans="2:11" s="40" customFormat="1" ht="15" customHeight="1" x14ac:dyDescent="0.2">
      <c r="B21" s="23"/>
      <c r="C21" s="23"/>
      <c r="D21" s="23"/>
      <c r="E21" s="23"/>
      <c r="F21" s="23"/>
      <c r="G21" s="23"/>
      <c r="H21" s="24"/>
      <c r="I21" s="23"/>
      <c r="J21" s="23"/>
      <c r="K21" s="23"/>
    </row>
    <row r="22" spans="2:11" s="40" customFormat="1" ht="15" customHeight="1" x14ac:dyDescent="0.2">
      <c r="B22" s="130"/>
      <c r="C22" s="131"/>
      <c r="D22" s="132"/>
      <c r="E22" s="133" t="s">
        <v>768</v>
      </c>
      <c r="F22" s="134" t="s">
        <v>766</v>
      </c>
      <c r="G22" s="132"/>
      <c r="H22" s="135">
        <f>SUM(H19:H21)</f>
        <v>0</v>
      </c>
      <c r="I22" s="136"/>
      <c r="J22" s="132"/>
      <c r="K22" s="137"/>
    </row>
    <row r="23" spans="2:11" s="40" customFormat="1" ht="15" customHeight="1" x14ac:dyDescent="0.2">
      <c r="B23" s="224"/>
      <c r="C23" s="222"/>
      <c r="D23" s="224"/>
      <c r="E23" s="222"/>
      <c r="F23" s="225"/>
      <c r="G23" s="224"/>
      <c r="H23" s="226"/>
      <c r="I23" s="226"/>
      <c r="J23" s="224"/>
      <c r="K23" s="224"/>
    </row>
    <row r="24" spans="2:11" s="40" customFormat="1" ht="15" customHeight="1" x14ac:dyDescent="0.2">
      <c r="B24" s="13"/>
      <c r="C24" s="13"/>
      <c r="D24" s="13"/>
      <c r="E24" s="13"/>
      <c r="F24" s="13"/>
      <c r="G24" s="13"/>
      <c r="H24" s="14"/>
      <c r="I24" s="13"/>
      <c r="J24" s="13"/>
      <c r="K24" s="13"/>
    </row>
    <row r="25" spans="2:11" s="40" customFormat="1" ht="15" customHeight="1" x14ac:dyDescent="0.2">
      <c r="B25" s="294" t="s">
        <v>769</v>
      </c>
      <c r="C25" s="295" t="s">
        <v>770</v>
      </c>
      <c r="D25" s="296"/>
      <c r="E25" s="296"/>
      <c r="F25" s="296"/>
      <c r="G25" s="296"/>
      <c r="H25" s="298"/>
      <c r="I25" s="296"/>
      <c r="J25" s="296"/>
      <c r="K25" s="299"/>
    </row>
    <row r="26" spans="2:11" s="40" customFormat="1" ht="15" customHeight="1" x14ac:dyDescent="0.2">
      <c r="B26" s="46"/>
      <c r="C26" s="46"/>
      <c r="D26" s="46"/>
      <c r="E26" s="52" t="s">
        <v>125</v>
      </c>
      <c r="F26" s="46" t="s">
        <v>126</v>
      </c>
      <c r="G26" s="46">
        <v>1</v>
      </c>
      <c r="H26" s="47">
        <v>77783</v>
      </c>
      <c r="I26" s="46"/>
      <c r="J26" s="46"/>
      <c r="K26" s="46"/>
    </row>
    <row r="27" spans="2:11" s="40" customFormat="1" ht="15" customHeight="1" x14ac:dyDescent="0.2">
      <c r="B27" s="23"/>
      <c r="C27" s="23"/>
      <c r="D27" s="23"/>
      <c r="E27" s="23" t="s">
        <v>127</v>
      </c>
      <c r="F27" s="23" t="s">
        <v>129</v>
      </c>
      <c r="G27" s="23">
        <v>1</v>
      </c>
      <c r="H27" s="24">
        <f>99060+57353</f>
        <v>156413</v>
      </c>
      <c r="I27" s="23"/>
      <c r="J27" s="23"/>
      <c r="K27" s="23"/>
    </row>
    <row r="28" spans="2:11" s="40" customFormat="1" ht="15" customHeight="1" x14ac:dyDescent="0.2">
      <c r="B28" s="23"/>
      <c r="C28" s="23"/>
      <c r="D28" s="23"/>
      <c r="E28" s="23" t="s">
        <v>127</v>
      </c>
      <c r="F28" s="23" t="s">
        <v>130</v>
      </c>
      <c r="G28" s="23">
        <v>1</v>
      </c>
      <c r="H28" s="24">
        <v>73802</v>
      </c>
      <c r="I28" s="23"/>
      <c r="J28" s="23"/>
      <c r="K28" s="23" t="s">
        <v>771</v>
      </c>
    </row>
    <row r="29" spans="2:11" s="40" customFormat="1" ht="15" customHeight="1" x14ac:dyDescent="0.2">
      <c r="B29" s="23"/>
      <c r="C29" s="23"/>
      <c r="D29" s="23"/>
      <c r="E29" s="23" t="s">
        <v>127</v>
      </c>
      <c r="F29" s="23" t="s">
        <v>131</v>
      </c>
      <c r="G29" s="23">
        <v>1</v>
      </c>
      <c r="H29" s="24">
        <v>491728</v>
      </c>
      <c r="I29" s="23"/>
      <c r="J29" s="23"/>
      <c r="K29" s="23"/>
    </row>
    <row r="30" spans="2:11" s="40" customFormat="1" ht="15" customHeight="1" x14ac:dyDescent="0.2">
      <c r="B30" s="743">
        <v>43180</v>
      </c>
      <c r="C30" s="30"/>
      <c r="D30" s="30"/>
      <c r="E30" s="742" t="s">
        <v>1262</v>
      </c>
      <c r="F30" s="31" t="s">
        <v>1263</v>
      </c>
      <c r="G30" s="31">
        <v>1</v>
      </c>
      <c r="H30" s="741">
        <v>3846643</v>
      </c>
      <c r="I30" s="105"/>
      <c r="J30" s="30"/>
      <c r="K30" s="26"/>
    </row>
    <row r="31" spans="2:11" s="40" customFormat="1" ht="15" customHeight="1" x14ac:dyDescent="0.2">
      <c r="B31" s="130"/>
      <c r="C31" s="131"/>
      <c r="D31" s="132"/>
      <c r="E31" s="133" t="s">
        <v>756</v>
      </c>
      <c r="F31" s="134" t="s">
        <v>772</v>
      </c>
      <c r="G31" s="132"/>
      <c r="H31" s="135">
        <f>SUM(H26:H30)</f>
        <v>4646369</v>
      </c>
      <c r="I31" s="136"/>
      <c r="J31" s="132"/>
      <c r="K31" s="137"/>
    </row>
    <row r="32" spans="2:11" s="40" customFormat="1" ht="15" customHeight="1" x14ac:dyDescent="0.2">
      <c r="B32" s="224"/>
      <c r="C32" s="222"/>
      <c r="D32" s="224"/>
      <c r="E32" s="222"/>
      <c r="F32" s="225"/>
      <c r="G32" s="224"/>
      <c r="H32" s="226"/>
      <c r="I32" s="226"/>
      <c r="J32" s="224"/>
      <c r="K32" s="224"/>
    </row>
    <row r="33" spans="2:11" ht="14.25" x14ac:dyDescent="0.2">
      <c r="B33" s="224"/>
      <c r="C33" s="222"/>
      <c r="D33" s="224"/>
      <c r="E33" s="222"/>
      <c r="F33" s="225"/>
      <c r="G33" s="224"/>
      <c r="H33" s="226"/>
      <c r="I33" s="226"/>
      <c r="J33" s="224"/>
      <c r="K33" s="224"/>
    </row>
    <row r="34" spans="2:11" ht="14.25" x14ac:dyDescent="0.2">
      <c r="B34" s="224"/>
      <c r="C34" s="222"/>
      <c r="D34" s="224"/>
      <c r="E34" s="222"/>
      <c r="F34" s="225"/>
      <c r="G34" s="224"/>
      <c r="H34" s="226"/>
      <c r="I34" s="226"/>
      <c r="J34" s="224"/>
      <c r="K34" s="224"/>
    </row>
    <row r="35" spans="2:11" ht="15" x14ac:dyDescent="0.2">
      <c r="B35" s="1" t="s">
        <v>273</v>
      </c>
      <c r="C35" s="649"/>
      <c r="D35" s="1" t="s">
        <v>773</v>
      </c>
      <c r="F35" s="12" t="s">
        <v>774</v>
      </c>
      <c r="H35" s="1"/>
      <c r="I35" s="1" t="s">
        <v>748</v>
      </c>
    </row>
    <row r="36" spans="2:11" ht="15" x14ac:dyDescent="0.2">
      <c r="B36" s="1"/>
      <c r="C36" s="649"/>
      <c r="D36" s="1"/>
      <c r="F36" s="12"/>
      <c r="H36" s="1"/>
      <c r="I36" s="1"/>
    </row>
    <row r="37" spans="2:11" x14ac:dyDescent="0.2">
      <c r="B37" s="863" t="s">
        <v>182</v>
      </c>
      <c r="C37" s="863"/>
      <c r="D37" s="863"/>
      <c r="E37" s="863"/>
      <c r="F37" s="863"/>
      <c r="G37" s="863"/>
      <c r="H37" s="863"/>
      <c r="I37" s="863"/>
      <c r="J37" s="863"/>
      <c r="K37" s="863"/>
    </row>
    <row r="38" spans="2:11" x14ac:dyDescent="0.2">
      <c r="B38" s="653"/>
      <c r="C38" s="653"/>
      <c r="D38" s="653"/>
      <c r="E38" s="653"/>
      <c r="F38" s="653"/>
      <c r="G38" s="653"/>
      <c r="H38" s="653"/>
      <c r="I38" s="653"/>
      <c r="J38" s="653"/>
      <c r="K38" s="653"/>
    </row>
    <row r="39" spans="2:11" s="40" customFormat="1" ht="15" customHeight="1" x14ac:dyDescent="0.2">
      <c r="B39" s="303" t="s">
        <v>108</v>
      </c>
      <c r="C39" s="89" t="s">
        <v>109</v>
      </c>
      <c r="D39" s="16" t="s">
        <v>110</v>
      </c>
      <c r="E39" s="16" t="s">
        <v>111</v>
      </c>
      <c r="F39" s="16" t="s">
        <v>112</v>
      </c>
      <c r="G39" s="16" t="s">
        <v>113</v>
      </c>
      <c r="H39" s="17" t="s">
        <v>114</v>
      </c>
      <c r="I39" s="862" t="s">
        <v>115</v>
      </c>
      <c r="J39" s="862"/>
      <c r="K39" s="16" t="s">
        <v>116</v>
      </c>
    </row>
    <row r="40" spans="2:11" x14ac:dyDescent="0.2">
      <c r="B40" s="304" t="s">
        <v>117</v>
      </c>
      <c r="C40" s="90" t="s">
        <v>118</v>
      </c>
      <c r="D40" s="18" t="s">
        <v>119</v>
      </c>
      <c r="E40" s="18" t="s">
        <v>120</v>
      </c>
      <c r="F40" s="18"/>
      <c r="G40" s="18" t="s">
        <v>121</v>
      </c>
      <c r="H40" s="19" t="s">
        <v>122</v>
      </c>
      <c r="I40" s="652" t="s">
        <v>123</v>
      </c>
      <c r="J40" s="652" t="s">
        <v>124</v>
      </c>
      <c r="K40" s="18"/>
    </row>
    <row r="41" spans="2:11" s="40" customFormat="1" ht="15" customHeight="1" x14ac:dyDescent="0.2">
      <c r="B41" s="653"/>
      <c r="C41" s="653"/>
      <c r="D41" s="653"/>
      <c r="E41" s="653"/>
      <c r="F41" s="653"/>
      <c r="G41" s="653"/>
      <c r="H41" s="129"/>
      <c r="I41" s="286"/>
      <c r="J41" s="286"/>
      <c r="K41" s="287"/>
    </row>
    <row r="42" spans="2:11" ht="14.25" x14ac:dyDescent="0.2">
      <c r="B42" s="294" t="s">
        <v>775</v>
      </c>
      <c r="C42" s="295" t="s">
        <v>776</v>
      </c>
      <c r="D42" s="296"/>
      <c r="E42" s="296"/>
      <c r="F42" s="296"/>
      <c r="G42" s="296"/>
      <c r="H42" s="298"/>
      <c r="I42" s="296"/>
      <c r="J42" s="296"/>
      <c r="K42" s="299"/>
    </row>
    <row r="43" spans="2:11" x14ac:dyDescent="0.2">
      <c r="B43" s="46"/>
      <c r="C43" s="46"/>
      <c r="D43" s="46"/>
      <c r="E43" s="46" t="s">
        <v>127</v>
      </c>
      <c r="F43" s="46" t="s">
        <v>142</v>
      </c>
      <c r="G43" s="46">
        <v>1</v>
      </c>
      <c r="H43" s="47">
        <v>172435</v>
      </c>
      <c r="I43" s="46"/>
      <c r="J43" s="46"/>
      <c r="K43" s="46"/>
    </row>
    <row r="44" spans="2:11" x14ac:dyDescent="0.2">
      <c r="B44" s="23"/>
      <c r="C44" s="23"/>
      <c r="D44" s="23"/>
      <c r="E44" s="23" t="s">
        <v>127</v>
      </c>
      <c r="F44" s="23" t="s">
        <v>143</v>
      </c>
      <c r="G44" s="23">
        <v>1</v>
      </c>
      <c r="H44" s="24">
        <f>380997+419794</f>
        <v>800791</v>
      </c>
      <c r="I44" s="23"/>
      <c r="J44" s="23"/>
      <c r="K44" s="23"/>
    </row>
    <row r="45" spans="2:11" x14ac:dyDescent="0.2">
      <c r="B45" s="23"/>
      <c r="C45" s="23"/>
      <c r="D45" s="23"/>
      <c r="E45" s="23" t="s">
        <v>777</v>
      </c>
      <c r="F45" s="23" t="s">
        <v>144</v>
      </c>
      <c r="G45" s="23">
        <v>1</v>
      </c>
      <c r="H45" s="24">
        <v>648835</v>
      </c>
      <c r="I45" s="23"/>
      <c r="J45" s="23"/>
      <c r="K45" s="23"/>
    </row>
    <row r="46" spans="2:11" x14ac:dyDescent="0.2">
      <c r="B46" s="23"/>
      <c r="C46" s="23"/>
      <c r="D46" s="23"/>
      <c r="E46" s="23" t="s">
        <v>127</v>
      </c>
      <c r="F46" s="23" t="s">
        <v>137</v>
      </c>
      <c r="G46" s="23">
        <v>1</v>
      </c>
      <c r="H46" s="24">
        <v>772484</v>
      </c>
      <c r="I46" s="23"/>
      <c r="J46" s="23"/>
      <c r="K46" s="23"/>
    </row>
    <row r="47" spans="2:11" x14ac:dyDescent="0.2">
      <c r="B47" s="33" t="s">
        <v>163</v>
      </c>
      <c r="C47" s="23">
        <v>17</v>
      </c>
      <c r="D47" s="23"/>
      <c r="E47" s="23" t="s">
        <v>164</v>
      </c>
      <c r="F47" s="25" t="s">
        <v>165</v>
      </c>
      <c r="G47" s="23">
        <v>1</v>
      </c>
      <c r="H47" s="24">
        <v>247250</v>
      </c>
      <c r="I47" s="53"/>
      <c r="J47" s="23"/>
      <c r="K47" s="23"/>
    </row>
    <row r="48" spans="2:11" x14ac:dyDescent="0.2">
      <c r="B48" s="35" t="s">
        <v>166</v>
      </c>
      <c r="C48" s="35"/>
      <c r="D48" s="35"/>
      <c r="E48" s="35" t="s">
        <v>167</v>
      </c>
      <c r="F48" s="35" t="s">
        <v>168</v>
      </c>
      <c r="G48" s="35">
        <v>1</v>
      </c>
      <c r="H48" s="36">
        <v>6000</v>
      </c>
      <c r="I48" s="35"/>
      <c r="J48" s="35"/>
      <c r="K48" s="35" t="s">
        <v>778</v>
      </c>
    </row>
    <row r="49" spans="2:11" x14ac:dyDescent="0.2">
      <c r="B49" s="743">
        <v>43102</v>
      </c>
      <c r="C49" s="30">
        <v>88003</v>
      </c>
      <c r="D49" s="30"/>
      <c r="E49" s="742" t="s">
        <v>1277</v>
      </c>
      <c r="F49" s="50" t="s">
        <v>1255</v>
      </c>
      <c r="G49" s="50">
        <v>1</v>
      </c>
      <c r="H49" s="741">
        <v>312565.71000000002</v>
      </c>
      <c r="I49" s="105"/>
      <c r="J49" s="30"/>
      <c r="K49" s="26"/>
    </row>
    <row r="50" spans="2:11" ht="14.25" x14ac:dyDescent="0.2">
      <c r="B50" s="130"/>
      <c r="C50" s="131"/>
      <c r="D50" s="132"/>
      <c r="E50" s="133" t="s">
        <v>756</v>
      </c>
      <c r="F50" s="134" t="s">
        <v>779</v>
      </c>
      <c r="G50" s="132"/>
      <c r="H50" s="135">
        <f>SUM(H43:H49)</f>
        <v>2960360.71</v>
      </c>
      <c r="I50" s="136"/>
      <c r="J50" s="132"/>
      <c r="K50" s="137"/>
    </row>
    <row r="51" spans="2:11" x14ac:dyDescent="0.2">
      <c r="B51" s="30"/>
      <c r="C51" s="30"/>
      <c r="D51" s="30"/>
      <c r="E51" s="30"/>
      <c r="F51" s="30"/>
      <c r="G51" s="30"/>
      <c r="H51" s="32"/>
      <c r="I51" s="30"/>
      <c r="J51" s="30"/>
      <c r="K51" s="30"/>
    </row>
    <row r="52" spans="2:11" s="40" customFormat="1" ht="14.25" x14ac:dyDescent="0.2">
      <c r="B52" s="294" t="s">
        <v>780</v>
      </c>
      <c r="C52" s="295" t="s">
        <v>781</v>
      </c>
      <c r="D52" s="296"/>
      <c r="E52" s="296"/>
      <c r="F52" s="296"/>
      <c r="G52" s="296"/>
      <c r="H52" s="298"/>
      <c r="I52" s="296"/>
      <c r="J52" s="296"/>
      <c r="K52" s="299"/>
    </row>
    <row r="53" spans="2:11" s="30" customFormat="1" x14ac:dyDescent="0.2">
      <c r="B53" s="46"/>
      <c r="C53" s="46"/>
      <c r="D53" s="46"/>
      <c r="E53" s="46" t="s">
        <v>127</v>
      </c>
      <c r="F53" s="46" t="s">
        <v>138</v>
      </c>
      <c r="G53" s="46">
        <v>1</v>
      </c>
      <c r="H53" s="47">
        <v>105765</v>
      </c>
      <c r="I53" s="46"/>
      <c r="J53" s="46"/>
      <c r="K53" s="46"/>
    </row>
    <row r="54" spans="2:11" s="30" customFormat="1" x14ac:dyDescent="0.2">
      <c r="B54" s="23"/>
      <c r="C54" s="23"/>
      <c r="D54" s="23"/>
      <c r="E54" s="23" t="s">
        <v>127</v>
      </c>
      <c r="F54" s="23" t="s">
        <v>140</v>
      </c>
      <c r="G54" s="23">
        <v>1</v>
      </c>
      <c r="H54" s="24">
        <v>418027</v>
      </c>
      <c r="I54" s="23"/>
      <c r="J54" s="23"/>
      <c r="K54" s="23"/>
    </row>
    <row r="55" spans="2:11" s="30" customFormat="1" x14ac:dyDescent="0.2">
      <c r="B55" s="60" t="s">
        <v>146</v>
      </c>
      <c r="C55" s="35">
        <v>912</v>
      </c>
      <c r="D55" s="35"/>
      <c r="E55" s="35" t="s">
        <v>147</v>
      </c>
      <c r="F55" s="35" t="s">
        <v>148</v>
      </c>
      <c r="G55" s="35">
        <v>1</v>
      </c>
      <c r="H55" s="36">
        <v>8552909</v>
      </c>
      <c r="I55" s="35"/>
      <c r="J55" s="35"/>
      <c r="K55" s="35"/>
    </row>
    <row r="56" spans="2:11" s="30" customFormat="1" x14ac:dyDescent="0.2">
      <c r="B56" s="60" t="s">
        <v>146</v>
      </c>
      <c r="C56" s="35">
        <v>913</v>
      </c>
      <c r="D56" s="35"/>
      <c r="E56" s="35" t="s">
        <v>147</v>
      </c>
      <c r="F56" s="35" t="s">
        <v>149</v>
      </c>
      <c r="G56" s="35"/>
      <c r="H56" s="223">
        <v>920308</v>
      </c>
      <c r="I56" s="35"/>
      <c r="J56" s="35"/>
      <c r="K56" s="35"/>
    </row>
    <row r="57" spans="2:11" x14ac:dyDescent="0.2">
      <c r="B57" s="60">
        <v>41568</v>
      </c>
      <c r="C57" s="35">
        <v>194</v>
      </c>
      <c r="D57" s="35"/>
      <c r="E57" s="35" t="s">
        <v>147</v>
      </c>
      <c r="F57" s="35" t="s">
        <v>171</v>
      </c>
      <c r="G57" s="35">
        <v>1</v>
      </c>
      <c r="H57" s="223">
        <v>3044032</v>
      </c>
      <c r="I57" s="35"/>
      <c r="J57" s="35"/>
      <c r="K57" s="35"/>
    </row>
    <row r="58" spans="2:11" x14ac:dyDescent="0.2">
      <c r="B58" s="437">
        <v>42744</v>
      </c>
      <c r="C58" s="35"/>
      <c r="D58" s="35"/>
      <c r="E58" s="35" t="s">
        <v>702</v>
      </c>
      <c r="F58" s="35" t="s">
        <v>782</v>
      </c>
      <c r="G58" s="35">
        <v>1</v>
      </c>
      <c r="H58" s="223">
        <v>616030.89</v>
      </c>
      <c r="I58" s="35"/>
      <c r="J58" s="35"/>
      <c r="K58" s="35"/>
    </row>
    <row r="59" spans="2:11" ht="15" customHeight="1" x14ac:dyDescent="0.2">
      <c r="B59" s="437">
        <v>42751</v>
      </c>
      <c r="C59" s="35"/>
      <c r="D59" s="35"/>
      <c r="E59" s="35" t="s">
        <v>700</v>
      </c>
      <c r="F59" s="35" t="s">
        <v>701</v>
      </c>
      <c r="G59" s="35">
        <v>1</v>
      </c>
      <c r="H59" s="223">
        <v>54100</v>
      </c>
      <c r="I59" s="35"/>
      <c r="J59" s="35"/>
      <c r="K59" s="35"/>
    </row>
    <row r="60" spans="2:11" ht="15" customHeight="1" x14ac:dyDescent="0.2">
      <c r="B60" s="744">
        <v>43102</v>
      </c>
      <c r="C60" s="50">
        <v>88003</v>
      </c>
      <c r="D60" s="30"/>
      <c r="E60" s="742" t="s">
        <v>702</v>
      </c>
      <c r="F60" s="50" t="s">
        <v>149</v>
      </c>
      <c r="G60" s="50">
        <v>1</v>
      </c>
      <c r="H60" s="745">
        <v>250369.92000000001</v>
      </c>
      <c r="I60" s="105"/>
      <c r="J60" s="30"/>
      <c r="K60" s="26"/>
    </row>
    <row r="61" spans="2:11" ht="15" customHeight="1" x14ac:dyDescent="0.2">
      <c r="B61" s="744">
        <v>43102</v>
      </c>
      <c r="C61" s="50">
        <v>88003</v>
      </c>
      <c r="D61" s="30"/>
      <c r="E61" s="742" t="s">
        <v>702</v>
      </c>
      <c r="F61" s="50" t="s">
        <v>1254</v>
      </c>
      <c r="G61" s="50">
        <v>1</v>
      </c>
      <c r="H61" s="745">
        <v>106184.08</v>
      </c>
      <c r="I61" s="105"/>
      <c r="J61" s="30"/>
      <c r="K61" s="26"/>
    </row>
    <row r="62" spans="2:11" s="30" customFormat="1" ht="14.25" x14ac:dyDescent="0.2">
      <c r="B62" s="130"/>
      <c r="C62" s="131"/>
      <c r="D62" s="132"/>
      <c r="E62" s="133" t="s">
        <v>756</v>
      </c>
      <c r="F62" s="134" t="s">
        <v>783</v>
      </c>
      <c r="G62" s="132"/>
      <c r="H62" s="135">
        <f>SUM(H53:H61)</f>
        <v>14067725.890000001</v>
      </c>
      <c r="I62" s="136"/>
      <c r="J62" s="132"/>
      <c r="K62" s="137"/>
    </row>
    <row r="64" spans="2:11" ht="14.25" x14ac:dyDescent="0.2">
      <c r="B64" s="294" t="s">
        <v>784</v>
      </c>
      <c r="C64" s="295" t="s">
        <v>785</v>
      </c>
      <c r="D64" s="296"/>
      <c r="E64" s="296"/>
      <c r="F64" s="296"/>
      <c r="G64" s="296"/>
      <c r="H64" s="298"/>
      <c r="I64" s="296"/>
      <c r="J64" s="296"/>
      <c r="K64" s="299"/>
    </row>
    <row r="65" spans="2:11" s="30" customFormat="1" x14ac:dyDescent="0.2">
      <c r="B65" s="46"/>
      <c r="C65" s="46"/>
      <c r="D65" s="46"/>
      <c r="E65" s="46" t="s">
        <v>127</v>
      </c>
      <c r="F65" s="46" t="s">
        <v>135</v>
      </c>
      <c r="G65" s="46">
        <v>1</v>
      </c>
      <c r="H65" s="47">
        <v>212434</v>
      </c>
      <c r="I65" s="46"/>
      <c r="J65" s="46"/>
      <c r="K65" s="46"/>
    </row>
    <row r="66" spans="2:11" s="40" customFormat="1" ht="15" customHeight="1" x14ac:dyDescent="0.2">
      <c r="B66" s="23"/>
      <c r="C66" s="23"/>
      <c r="D66" s="23"/>
      <c r="E66" s="23" t="s">
        <v>127</v>
      </c>
      <c r="F66" s="23" t="s">
        <v>136</v>
      </c>
      <c r="G66" s="23">
        <v>1</v>
      </c>
      <c r="H66" s="24">
        <v>96850</v>
      </c>
      <c r="I66" s="23"/>
      <c r="J66" s="23"/>
      <c r="K66" s="23"/>
    </row>
    <row r="67" spans="2:11" x14ac:dyDescent="0.2">
      <c r="B67" s="23"/>
      <c r="C67" s="34"/>
      <c r="D67" s="23"/>
      <c r="E67" s="23" t="s">
        <v>127</v>
      </c>
      <c r="F67" s="23" t="s">
        <v>133</v>
      </c>
      <c r="G67" s="23">
        <v>1</v>
      </c>
      <c r="H67" s="24">
        <v>4150</v>
      </c>
      <c r="I67" s="23"/>
      <c r="J67" s="23"/>
      <c r="K67" s="23" t="s">
        <v>260</v>
      </c>
    </row>
    <row r="68" spans="2:11" x14ac:dyDescent="0.2">
      <c r="B68" s="23"/>
      <c r="C68" s="34"/>
      <c r="D68" s="23"/>
      <c r="E68" s="23" t="s">
        <v>127</v>
      </c>
      <c r="F68" s="23" t="s">
        <v>134</v>
      </c>
      <c r="G68" s="23">
        <v>1</v>
      </c>
      <c r="H68" s="24">
        <v>4150</v>
      </c>
      <c r="I68" s="23"/>
      <c r="J68" s="23"/>
      <c r="K68" s="23" t="s">
        <v>260</v>
      </c>
    </row>
    <row r="69" spans="2:11" x14ac:dyDescent="0.2">
      <c r="B69" s="23"/>
      <c r="C69" s="23"/>
      <c r="D69" s="23"/>
      <c r="E69" s="23" t="s">
        <v>127</v>
      </c>
      <c r="F69" s="23" t="s">
        <v>139</v>
      </c>
      <c r="G69" s="23">
        <v>1</v>
      </c>
      <c r="H69" s="24">
        <v>53704</v>
      </c>
      <c r="I69" s="23"/>
      <c r="J69" s="23"/>
      <c r="K69" s="23"/>
    </row>
    <row r="70" spans="2:11" x14ac:dyDescent="0.2">
      <c r="B70" s="23"/>
      <c r="C70" s="23"/>
      <c r="D70" s="23"/>
      <c r="E70" s="23" t="s">
        <v>127</v>
      </c>
      <c r="F70" s="23" t="s">
        <v>141</v>
      </c>
      <c r="G70" s="23">
        <v>1</v>
      </c>
      <c r="H70" s="24">
        <v>571727</v>
      </c>
      <c r="I70" s="23"/>
      <c r="J70" s="23"/>
      <c r="K70" s="23"/>
    </row>
    <row r="71" spans="2:11" x14ac:dyDescent="0.2">
      <c r="B71" s="23"/>
      <c r="C71" s="23"/>
      <c r="D71" s="23"/>
      <c r="E71" s="23" t="s">
        <v>127</v>
      </c>
      <c r="F71" s="23" t="s">
        <v>179</v>
      </c>
      <c r="G71" s="23">
        <v>1</v>
      </c>
      <c r="H71" s="24">
        <f>178891+40564.6</f>
        <v>219455.6</v>
      </c>
      <c r="I71" s="53"/>
      <c r="J71" s="23"/>
      <c r="K71" s="23"/>
    </row>
    <row r="72" spans="2:11" x14ac:dyDescent="0.2">
      <c r="B72" s="33" t="s">
        <v>150</v>
      </c>
      <c r="C72" s="23">
        <v>13</v>
      </c>
      <c r="D72" s="23"/>
      <c r="E72" s="23" t="s">
        <v>151</v>
      </c>
      <c r="F72" s="25" t="s">
        <v>152</v>
      </c>
      <c r="G72" s="23">
        <v>1</v>
      </c>
      <c r="H72" s="24">
        <v>63825.62</v>
      </c>
      <c r="I72" s="53"/>
      <c r="J72" s="23"/>
      <c r="K72" s="23"/>
    </row>
    <row r="73" spans="2:11" x14ac:dyDescent="0.2">
      <c r="B73" s="23" t="s">
        <v>153</v>
      </c>
      <c r="C73" s="23"/>
      <c r="D73" s="23"/>
      <c r="E73" s="23"/>
      <c r="F73" s="23" t="s">
        <v>154</v>
      </c>
      <c r="G73" s="23">
        <v>1</v>
      </c>
      <c r="H73" s="24">
        <v>475000</v>
      </c>
      <c r="I73" s="23"/>
      <c r="J73" s="23"/>
      <c r="K73" s="23"/>
    </row>
    <row r="74" spans="2:11" s="40" customFormat="1" ht="15" customHeight="1" x14ac:dyDescent="0.2">
      <c r="B74" s="23"/>
      <c r="C74" s="23"/>
      <c r="D74" s="23"/>
      <c r="E74" s="23" t="s">
        <v>127</v>
      </c>
      <c r="F74" s="23" t="s">
        <v>226</v>
      </c>
      <c r="G74" s="23">
        <v>1</v>
      </c>
      <c r="H74" s="24">
        <v>110710</v>
      </c>
      <c r="I74" s="53"/>
      <c r="J74" s="23"/>
      <c r="K74" s="23"/>
    </row>
    <row r="75" spans="2:11" x14ac:dyDescent="0.2">
      <c r="B75" s="23"/>
      <c r="C75" s="23"/>
      <c r="D75" s="23"/>
      <c r="E75" s="23" t="s">
        <v>127</v>
      </c>
      <c r="F75" s="25" t="s">
        <v>184</v>
      </c>
      <c r="G75" s="23">
        <v>1</v>
      </c>
      <c r="H75" s="24">
        <v>770078</v>
      </c>
      <c r="I75" s="53"/>
      <c r="J75" s="23"/>
      <c r="K75" s="23" t="s">
        <v>786</v>
      </c>
    </row>
    <row r="76" spans="2:11" s="40" customFormat="1" ht="15" customHeight="1" x14ac:dyDescent="0.2">
      <c r="B76" s="130"/>
      <c r="C76" s="131"/>
      <c r="D76" s="132"/>
      <c r="E76" s="133" t="s">
        <v>756</v>
      </c>
      <c r="F76" s="134" t="s">
        <v>787</v>
      </c>
      <c r="G76" s="132"/>
      <c r="H76" s="135">
        <f>SUM(H65:H75)</f>
        <v>2582084.2200000002</v>
      </c>
      <c r="I76" s="136"/>
      <c r="J76" s="132"/>
      <c r="K76" s="137"/>
    </row>
    <row r="77" spans="2:11" ht="14.25" x14ac:dyDescent="0.2">
      <c r="B77" s="224"/>
      <c r="C77" s="222"/>
      <c r="D77" s="224"/>
      <c r="E77" s="222"/>
      <c r="F77" s="225"/>
      <c r="G77" s="224"/>
      <c r="H77" s="226"/>
      <c r="I77" s="226"/>
      <c r="J77" s="224"/>
      <c r="K77" s="224"/>
    </row>
    <row r="78" spans="2:11" ht="14.25" x14ac:dyDescent="0.2">
      <c r="B78" s="224"/>
      <c r="C78" s="222"/>
      <c r="D78" s="224"/>
      <c r="E78" s="222"/>
      <c r="F78" s="225"/>
      <c r="G78" s="224"/>
      <c r="H78" s="226"/>
      <c r="I78" s="226"/>
      <c r="J78" s="224"/>
      <c r="K78" s="224"/>
    </row>
    <row r="79" spans="2:11" ht="15" x14ac:dyDescent="0.2">
      <c r="B79" s="1" t="s">
        <v>273</v>
      </c>
      <c r="C79" s="649"/>
      <c r="D79" s="1" t="s">
        <v>773</v>
      </c>
      <c r="F79" s="12" t="s">
        <v>774</v>
      </c>
      <c r="H79" s="1"/>
      <c r="I79" s="1" t="s">
        <v>748</v>
      </c>
    </row>
    <row r="80" spans="2:11" ht="15" x14ac:dyDescent="0.2">
      <c r="G80" s="1"/>
      <c r="H80" s="1"/>
      <c r="I80"/>
    </row>
    <row r="81" spans="2:12" ht="15" x14ac:dyDescent="0.2">
      <c r="G81" s="1"/>
      <c r="H81" s="1"/>
      <c r="I81"/>
    </row>
    <row r="82" spans="2:12" ht="15" x14ac:dyDescent="0.2">
      <c r="G82" s="1"/>
      <c r="H82" s="1"/>
      <c r="I82"/>
    </row>
    <row r="83" spans="2:12" ht="14.25" x14ac:dyDescent="0.2">
      <c r="B83" s="224"/>
      <c r="C83" s="222"/>
      <c r="D83" s="224"/>
      <c r="E83" s="222"/>
      <c r="F83" s="225"/>
      <c r="G83" s="224"/>
      <c r="H83" s="226"/>
      <c r="I83" s="226"/>
      <c r="J83" s="224"/>
      <c r="K83" s="224"/>
    </row>
    <row r="84" spans="2:12" x14ac:dyDescent="0.2">
      <c r="B84" s="863" t="s">
        <v>262</v>
      </c>
      <c r="C84" s="863"/>
      <c r="D84" s="863"/>
      <c r="E84" s="863"/>
      <c r="F84" s="863"/>
      <c r="G84" s="863"/>
      <c r="H84" s="863"/>
      <c r="I84" s="863"/>
      <c r="J84" s="863"/>
      <c r="K84" s="863"/>
    </row>
    <row r="85" spans="2:12" x14ac:dyDescent="0.2">
      <c r="B85" s="653"/>
      <c r="C85" s="653"/>
      <c r="D85" s="653"/>
      <c r="E85" s="653"/>
      <c r="F85" s="653"/>
      <c r="G85" s="653"/>
      <c r="H85" s="653"/>
      <c r="I85" s="653"/>
      <c r="J85" s="653"/>
      <c r="K85" s="653"/>
    </row>
    <row r="86" spans="2:12" x14ac:dyDescent="0.2">
      <c r="B86" s="303" t="s">
        <v>108</v>
      </c>
      <c r="C86" s="89" t="s">
        <v>109</v>
      </c>
      <c r="D86" s="16" t="s">
        <v>110</v>
      </c>
      <c r="E86" s="16" t="s">
        <v>111</v>
      </c>
      <c r="F86" s="16" t="s">
        <v>112</v>
      </c>
      <c r="G86" s="16" t="s">
        <v>113</v>
      </c>
      <c r="H86" s="17" t="s">
        <v>114</v>
      </c>
      <c r="I86" s="862" t="s">
        <v>115</v>
      </c>
      <c r="J86" s="862"/>
      <c r="K86" s="16" t="s">
        <v>116</v>
      </c>
    </row>
    <row r="87" spans="2:12" x14ac:dyDescent="0.2">
      <c r="B87" s="304" t="s">
        <v>117</v>
      </c>
      <c r="C87" s="90" t="s">
        <v>118</v>
      </c>
      <c r="D87" s="18" t="s">
        <v>119</v>
      </c>
      <c r="E87" s="18" t="s">
        <v>120</v>
      </c>
      <c r="F87" s="18"/>
      <c r="G87" s="18" t="s">
        <v>121</v>
      </c>
      <c r="H87" s="19" t="s">
        <v>122</v>
      </c>
      <c r="I87" s="652" t="s">
        <v>123</v>
      </c>
      <c r="J87" s="652" t="s">
        <v>124</v>
      </c>
      <c r="K87" s="18"/>
    </row>
    <row r="88" spans="2:12" ht="14.25" x14ac:dyDescent="0.2">
      <c r="B88" s="224"/>
      <c r="C88" s="222"/>
      <c r="D88" s="224"/>
      <c r="E88" s="222"/>
      <c r="F88" s="225"/>
      <c r="G88" s="224"/>
      <c r="H88" s="226"/>
      <c r="I88" s="226"/>
      <c r="J88" s="224"/>
      <c r="K88" s="224"/>
    </row>
    <row r="89" spans="2:12" ht="14.25" x14ac:dyDescent="0.2">
      <c r="B89" s="294" t="s">
        <v>788</v>
      </c>
      <c r="C89" s="295" t="s">
        <v>785</v>
      </c>
      <c r="D89" s="296"/>
      <c r="E89" s="296"/>
      <c r="F89" s="296"/>
      <c r="G89" s="296"/>
      <c r="H89" s="298"/>
      <c r="I89" s="296"/>
      <c r="J89" s="296"/>
      <c r="K89" s="299"/>
    </row>
    <row r="90" spans="2:12" x14ac:dyDescent="0.2">
      <c r="B90" s="35" t="s">
        <v>155</v>
      </c>
      <c r="C90" s="35">
        <v>91</v>
      </c>
      <c r="D90" s="35">
        <v>601</v>
      </c>
      <c r="E90" s="35" t="s">
        <v>156</v>
      </c>
      <c r="F90" s="35" t="s">
        <v>157</v>
      </c>
      <c r="G90" s="35">
        <v>1</v>
      </c>
      <c r="H90" s="36">
        <v>211102</v>
      </c>
      <c r="I90" s="35"/>
      <c r="J90" s="35"/>
      <c r="K90" s="35"/>
    </row>
    <row r="91" spans="2:12" ht="14.25" x14ac:dyDescent="0.2">
      <c r="B91" s="189" t="s">
        <v>158</v>
      </c>
      <c r="C91" s="189">
        <v>108</v>
      </c>
      <c r="D91" s="189">
        <v>601</v>
      </c>
      <c r="E91" s="189" t="s">
        <v>159</v>
      </c>
      <c r="F91" s="189" t="s">
        <v>160</v>
      </c>
      <c r="G91" s="189">
        <v>1</v>
      </c>
      <c r="H91" s="192">
        <v>88298</v>
      </c>
      <c r="I91" s="189"/>
      <c r="J91" s="189"/>
      <c r="K91" s="189"/>
      <c r="L91" s="40"/>
    </row>
    <row r="92" spans="2:12" ht="0.75" customHeight="1" x14ac:dyDescent="0.2">
      <c r="B92" s="130"/>
      <c r="C92" s="131"/>
      <c r="D92" s="132"/>
      <c r="E92" s="133" t="s">
        <v>756</v>
      </c>
      <c r="F92" s="134" t="s">
        <v>789</v>
      </c>
      <c r="G92" s="132"/>
      <c r="H92" s="135">
        <f>SUM(H90:H91)</f>
        <v>299400</v>
      </c>
      <c r="I92" s="136"/>
      <c r="J92" s="132"/>
      <c r="K92" s="137"/>
    </row>
    <row r="93" spans="2:12" s="40" customFormat="1" ht="15" customHeight="1" x14ac:dyDescent="0.2">
      <c r="B93" s="224"/>
      <c r="C93" s="222"/>
      <c r="D93" s="224"/>
      <c r="E93" s="222"/>
      <c r="F93" s="225"/>
      <c r="G93" s="224"/>
      <c r="H93" s="226"/>
      <c r="I93" s="226"/>
      <c r="J93" s="224"/>
      <c r="K93" s="224"/>
    </row>
    <row r="94" spans="2:12" ht="14.25" x14ac:dyDescent="0.2">
      <c r="B94" s="294" t="s">
        <v>790</v>
      </c>
      <c r="C94" s="295" t="s">
        <v>785</v>
      </c>
      <c r="D94" s="296"/>
      <c r="E94" s="296"/>
      <c r="F94" s="296"/>
      <c r="G94" s="296"/>
      <c r="H94" s="298"/>
      <c r="I94" s="296"/>
      <c r="J94" s="296"/>
      <c r="K94" s="299"/>
    </row>
    <row r="95" spans="2:12" s="40" customFormat="1" ht="15" customHeight="1" x14ac:dyDescent="0.2">
      <c r="B95" s="60" t="s">
        <v>161</v>
      </c>
      <c r="C95" s="35">
        <v>117</v>
      </c>
      <c r="D95" s="35">
        <v>602</v>
      </c>
      <c r="E95" s="35" t="s">
        <v>156</v>
      </c>
      <c r="F95" s="35" t="s">
        <v>162</v>
      </c>
      <c r="G95" s="35">
        <v>1</v>
      </c>
      <c r="H95" s="36">
        <v>48980.5</v>
      </c>
      <c r="I95" s="35"/>
      <c r="J95" s="35"/>
      <c r="K95" s="35"/>
      <c r="L95" s="13"/>
    </row>
    <row r="96" spans="2:12" ht="14.25" x14ac:dyDescent="0.2">
      <c r="B96" s="130"/>
      <c r="C96" s="131"/>
      <c r="D96" s="132"/>
      <c r="E96" s="133" t="s">
        <v>756</v>
      </c>
      <c r="F96" s="134" t="s">
        <v>791</v>
      </c>
      <c r="G96" s="132"/>
      <c r="H96" s="135">
        <f>SUM(H95)</f>
        <v>48980.5</v>
      </c>
      <c r="I96" s="136"/>
      <c r="J96" s="132"/>
      <c r="K96" s="137"/>
    </row>
    <row r="98" spans="2:11" ht="14.25" x14ac:dyDescent="0.2">
      <c r="B98" s="130"/>
      <c r="C98" s="132"/>
      <c r="D98" s="137"/>
      <c r="E98" s="133" t="s">
        <v>747</v>
      </c>
      <c r="F98" s="130"/>
      <c r="G98" s="137"/>
      <c r="H98" s="135">
        <f>H7+H15+H22+H31+H50+H62+H96+H92+H76</f>
        <v>27572019.119999997</v>
      </c>
      <c r="I98" s="130"/>
      <c r="J98" s="132"/>
      <c r="K98" s="137"/>
    </row>
    <row r="99" spans="2:11" ht="14.25" x14ac:dyDescent="0.2">
      <c r="B99" s="224"/>
      <c r="C99" s="224"/>
      <c r="D99" s="224"/>
      <c r="E99" s="222"/>
      <c r="F99" s="224"/>
      <c r="G99" s="224"/>
      <c r="H99" s="226"/>
      <c r="I99" s="224"/>
      <c r="J99" s="224"/>
      <c r="K99" s="224"/>
    </row>
    <row r="101" spans="2:11" ht="15" x14ac:dyDescent="0.2">
      <c r="B101" s="1" t="s">
        <v>273</v>
      </c>
      <c r="C101" s="649"/>
      <c r="D101" s="1" t="s">
        <v>773</v>
      </c>
      <c r="F101" s="12" t="s">
        <v>774</v>
      </c>
      <c r="H101" s="1"/>
      <c r="I101" s="1" t="s">
        <v>748</v>
      </c>
    </row>
    <row r="102" spans="2:11" ht="15" x14ac:dyDescent="0.2">
      <c r="G102" s="1"/>
      <c r="H102" s="1"/>
      <c r="I102"/>
    </row>
    <row r="103" spans="2:11" ht="15" x14ac:dyDescent="0.2">
      <c r="G103" s="1"/>
      <c r="H103" s="1"/>
      <c r="I103"/>
    </row>
    <row r="104" spans="2:11" ht="15" x14ac:dyDescent="0.2">
      <c r="F104" s="1"/>
      <c r="G104" s="1"/>
      <c r="H104" s="1"/>
      <c r="I104" s="1"/>
    </row>
    <row r="105" spans="2:11" ht="15" x14ac:dyDescent="0.2">
      <c r="F105"/>
      <c r="G105" s="1"/>
      <c r="H105" s="1"/>
      <c r="I105" s="1"/>
    </row>
    <row r="106" spans="2:11" ht="15" x14ac:dyDescent="0.2">
      <c r="F106"/>
      <c r="G106" s="1"/>
      <c r="H106" s="1"/>
      <c r="I106" s="1"/>
    </row>
  </sheetData>
  <mergeCells count="5">
    <mergeCell ref="I3:J3"/>
    <mergeCell ref="B37:K37"/>
    <mergeCell ref="I39:J39"/>
    <mergeCell ref="B84:K84"/>
    <mergeCell ref="I86:J86"/>
  </mergeCells>
  <printOptions horizontalCentered="1"/>
  <pageMargins left="0.39370078740157483" right="0.39370078740157483" top="0.19685039370078741" bottom="0.19685039370078741" header="0.51181102362204722" footer="0.51181102362204722"/>
  <pageSetup paperSize="9" firstPageNumber="0" orientation="landscape" horizontalDpi="300" verticalDpi="300" r:id="rId1"/>
  <headerFooter alignWithMargins="0"/>
  <ignoredErrors>
    <ignoredError sqref="B91" twoDigitTextYear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K89"/>
  <sheetViews>
    <sheetView topLeftCell="A13" zoomScaleNormal="100" workbookViewId="0">
      <selection activeCell="I40" sqref="I40"/>
    </sheetView>
  </sheetViews>
  <sheetFormatPr defaultRowHeight="12.75" x14ac:dyDescent="0.2"/>
  <cols>
    <col min="1" max="1" width="2" style="13" customWidth="1"/>
    <col min="2" max="3" width="9.85546875" style="13" customWidth="1"/>
    <col min="4" max="4" width="4.85546875" style="13" customWidth="1"/>
    <col min="5" max="5" width="18.42578125" style="13" customWidth="1"/>
    <col min="6" max="6" width="27.7109375" style="13" customWidth="1"/>
    <col min="7" max="7" width="7.85546875" style="13" customWidth="1"/>
    <col min="8" max="8" width="12.7109375" style="14" customWidth="1"/>
    <col min="9" max="9" width="10.7109375" style="13" customWidth="1"/>
    <col min="10" max="10" width="13.42578125" style="13" customWidth="1"/>
    <col min="11" max="11" width="14.28515625" style="13" customWidth="1"/>
    <col min="12" max="16384" width="9.140625" style="13"/>
  </cols>
  <sheetData>
    <row r="1" spans="2:11" ht="18.75" x14ac:dyDescent="0.3">
      <c r="B1" s="15" t="s">
        <v>106</v>
      </c>
      <c r="C1" s="15"/>
      <c r="D1" s="8"/>
      <c r="E1" s="1" t="s">
        <v>792</v>
      </c>
      <c r="G1" s="13" t="s">
        <v>793</v>
      </c>
      <c r="I1" s="13" t="s">
        <v>794</v>
      </c>
    </row>
    <row r="2" spans="2:11" ht="18.75" x14ac:dyDescent="0.3">
      <c r="B2" s="15"/>
      <c r="C2" s="15"/>
      <c r="D2" s="8"/>
      <c r="E2" s="1" t="s">
        <v>795</v>
      </c>
      <c r="G2" s="13" t="s">
        <v>796</v>
      </c>
      <c r="I2" s="13" t="s">
        <v>797</v>
      </c>
    </row>
    <row r="4" spans="2:11" x14ac:dyDescent="0.2">
      <c r="B4" s="16" t="s">
        <v>108</v>
      </c>
      <c r="C4" s="16" t="s">
        <v>109</v>
      </c>
      <c r="D4" s="16" t="s">
        <v>110</v>
      </c>
      <c r="E4" s="16" t="s">
        <v>111</v>
      </c>
      <c r="F4" s="16" t="s">
        <v>112</v>
      </c>
      <c r="G4" s="16" t="s">
        <v>113</v>
      </c>
      <c r="H4" s="17" t="s">
        <v>114</v>
      </c>
      <c r="I4" s="862" t="s">
        <v>115</v>
      </c>
      <c r="J4" s="862"/>
      <c r="K4" s="16" t="s">
        <v>116</v>
      </c>
    </row>
    <row r="5" spans="2:11" x14ac:dyDescent="0.2">
      <c r="B5" s="62" t="s">
        <v>117</v>
      </c>
      <c r="C5" s="62" t="s">
        <v>118</v>
      </c>
      <c r="D5" s="62" t="s">
        <v>119</v>
      </c>
      <c r="E5" s="62" t="s">
        <v>120</v>
      </c>
      <c r="F5" s="62"/>
      <c r="G5" s="62" t="s">
        <v>121</v>
      </c>
      <c r="H5" s="63" t="s">
        <v>122</v>
      </c>
      <c r="I5" s="16" t="s">
        <v>123</v>
      </c>
      <c r="J5" s="16" t="s">
        <v>124</v>
      </c>
      <c r="K5" s="62"/>
    </row>
    <row r="6" spans="2:11" x14ac:dyDescent="0.2">
      <c r="B6" s="23"/>
      <c r="C6" s="23"/>
      <c r="D6" s="23"/>
      <c r="E6" s="25" t="s">
        <v>798</v>
      </c>
      <c r="F6" s="23" t="s">
        <v>307</v>
      </c>
      <c r="G6" s="25">
        <v>1</v>
      </c>
      <c r="H6" s="24">
        <f>25844+28202+7067+1712+1676</f>
        <v>64501</v>
      </c>
      <c r="I6" s="23"/>
      <c r="J6" s="23"/>
      <c r="K6" s="23" t="s">
        <v>212</v>
      </c>
    </row>
    <row r="7" spans="2:11" x14ac:dyDescent="0.2">
      <c r="B7" s="23"/>
      <c r="C7" s="23"/>
      <c r="D7" s="23"/>
      <c r="E7" s="25" t="s">
        <v>258</v>
      </c>
      <c r="F7" s="25" t="s">
        <v>799</v>
      </c>
      <c r="G7" s="25">
        <v>1</v>
      </c>
      <c r="H7" s="24">
        <v>122000</v>
      </c>
      <c r="I7" s="23"/>
      <c r="J7" s="23"/>
      <c r="K7" s="23" t="s">
        <v>260</v>
      </c>
    </row>
    <row r="8" spans="2:11" x14ac:dyDescent="0.2">
      <c r="B8" s="23"/>
      <c r="C8" s="23"/>
      <c r="D8" s="23"/>
      <c r="E8" s="25"/>
      <c r="F8" s="25" t="s">
        <v>799</v>
      </c>
      <c r="G8" s="25">
        <v>-1</v>
      </c>
      <c r="H8" s="24">
        <v>-122000</v>
      </c>
      <c r="I8" s="23"/>
      <c r="J8" s="33">
        <v>42758</v>
      </c>
      <c r="K8" s="23"/>
    </row>
    <row r="9" spans="2:11" x14ac:dyDescent="0.2">
      <c r="B9" s="23"/>
      <c r="C9" s="23">
        <v>14</v>
      </c>
      <c r="D9" s="23"/>
      <c r="E9" s="25" t="s">
        <v>569</v>
      </c>
      <c r="F9" s="25" t="s">
        <v>570</v>
      </c>
      <c r="G9" s="25">
        <v>1</v>
      </c>
      <c r="H9" s="24">
        <v>59976</v>
      </c>
      <c r="I9" s="23"/>
      <c r="J9" s="23"/>
      <c r="K9" s="23" t="s">
        <v>571</v>
      </c>
    </row>
    <row r="10" spans="2:11" x14ac:dyDescent="0.2">
      <c r="B10" s="23"/>
      <c r="C10" s="23"/>
      <c r="D10" s="23"/>
      <c r="E10" s="23" t="s">
        <v>798</v>
      </c>
      <c r="F10" s="23" t="s">
        <v>145</v>
      </c>
      <c r="G10" s="23">
        <v>1</v>
      </c>
      <c r="H10" s="24">
        <v>142866</v>
      </c>
      <c r="I10" s="23"/>
      <c r="J10" s="23"/>
      <c r="K10" s="23"/>
    </row>
    <row r="11" spans="2:11" ht="25.5" x14ac:dyDescent="0.2">
      <c r="B11" s="242">
        <v>41753</v>
      </c>
      <c r="C11" s="201">
        <v>58</v>
      </c>
      <c r="D11" s="201"/>
      <c r="E11" s="253" t="s">
        <v>705</v>
      </c>
      <c r="F11" s="203" t="s">
        <v>270</v>
      </c>
      <c r="G11" s="203">
        <v>1</v>
      </c>
      <c r="H11" s="204">
        <v>44286</v>
      </c>
      <c r="I11" s="201"/>
      <c r="J11" s="201"/>
      <c r="K11" s="201" t="s">
        <v>800</v>
      </c>
    </row>
    <row r="12" spans="2:11" ht="38.25" x14ac:dyDescent="0.2">
      <c r="B12" s="242">
        <v>42079</v>
      </c>
      <c r="C12" s="201"/>
      <c r="D12" s="201"/>
      <c r="E12" s="203" t="s">
        <v>438</v>
      </c>
      <c r="F12" s="201" t="s">
        <v>439</v>
      </c>
      <c r="G12" s="203">
        <v>1</v>
      </c>
      <c r="H12" s="204">
        <v>252500</v>
      </c>
      <c r="I12" s="201"/>
      <c r="J12" s="201"/>
      <c r="K12" s="468" t="s">
        <v>801</v>
      </c>
    </row>
    <row r="13" spans="2:11" ht="63.75" x14ac:dyDescent="0.2">
      <c r="B13" s="484">
        <v>42689</v>
      </c>
      <c r="C13" s="484">
        <v>16145</v>
      </c>
      <c r="D13" s="484"/>
      <c r="E13" s="485" t="s">
        <v>605</v>
      </c>
      <c r="F13" s="485" t="s">
        <v>606</v>
      </c>
      <c r="G13" s="41">
        <v>1</v>
      </c>
      <c r="H13" s="487">
        <v>864077</v>
      </c>
      <c r="I13" s="484"/>
      <c r="J13" s="484"/>
      <c r="K13" s="486" t="s">
        <v>802</v>
      </c>
    </row>
    <row r="14" spans="2:11" ht="25.5" x14ac:dyDescent="0.2">
      <c r="B14" s="242">
        <v>42912</v>
      </c>
      <c r="C14" s="201"/>
      <c r="D14" s="201"/>
      <c r="E14" s="253" t="s">
        <v>705</v>
      </c>
      <c r="F14" s="201" t="s">
        <v>307</v>
      </c>
      <c r="G14" s="203">
        <v>1</v>
      </c>
      <c r="H14" s="204">
        <v>52030</v>
      </c>
      <c r="I14" s="201"/>
      <c r="J14" s="201"/>
      <c r="K14" s="468" t="s">
        <v>706</v>
      </c>
    </row>
    <row r="15" spans="2:11" x14ac:dyDescent="0.2">
      <c r="B15" s="126"/>
      <c r="C15" s="103"/>
      <c r="D15" s="128"/>
      <c r="E15" s="652" t="s">
        <v>747</v>
      </c>
      <c r="F15" s="126"/>
      <c r="G15" s="128"/>
      <c r="H15" s="45">
        <f>SUM(H6:H14)</f>
        <v>1480236</v>
      </c>
      <c r="I15" s="126"/>
      <c r="J15" s="103"/>
      <c r="K15" s="128"/>
    </row>
    <row r="16" spans="2:11" x14ac:dyDescent="0.2">
      <c r="B16" s="30"/>
      <c r="C16" s="30"/>
      <c r="D16" s="30"/>
      <c r="E16" s="653"/>
      <c r="F16" s="30"/>
      <c r="G16" s="30"/>
      <c r="H16" s="32"/>
      <c r="I16" s="30"/>
      <c r="J16" s="30"/>
      <c r="K16" s="30"/>
    </row>
    <row r="17" spans="2:11" ht="18.75" x14ac:dyDescent="0.3">
      <c r="B17" s="15"/>
      <c r="C17" s="15"/>
      <c r="D17" s="8"/>
      <c r="E17" s="1" t="s">
        <v>803</v>
      </c>
    </row>
    <row r="18" spans="2:11" x14ac:dyDescent="0.2">
      <c r="B18" s="16" t="s">
        <v>108</v>
      </c>
      <c r="C18" s="16" t="s">
        <v>109</v>
      </c>
      <c r="D18" s="16" t="s">
        <v>110</v>
      </c>
      <c r="E18" s="16" t="s">
        <v>111</v>
      </c>
      <c r="F18" s="16" t="s">
        <v>112</v>
      </c>
      <c r="G18" s="16" t="s">
        <v>113</v>
      </c>
      <c r="H18" s="17" t="s">
        <v>114</v>
      </c>
      <c r="I18" s="862" t="s">
        <v>115</v>
      </c>
      <c r="J18" s="862"/>
      <c r="K18" s="16" t="s">
        <v>116</v>
      </c>
    </row>
    <row r="19" spans="2:11" x14ac:dyDescent="0.2">
      <c r="B19" s="62" t="s">
        <v>117</v>
      </c>
      <c r="C19" s="62" t="s">
        <v>118</v>
      </c>
      <c r="D19" s="62" t="s">
        <v>119</v>
      </c>
      <c r="E19" s="62" t="s">
        <v>120</v>
      </c>
      <c r="F19" s="62"/>
      <c r="G19" s="62" t="s">
        <v>121</v>
      </c>
      <c r="H19" s="63" t="s">
        <v>122</v>
      </c>
      <c r="I19" s="16" t="s">
        <v>123</v>
      </c>
      <c r="J19" s="16" t="s">
        <v>124</v>
      </c>
      <c r="K19" s="62"/>
    </row>
    <row r="20" spans="2:11" x14ac:dyDescent="0.2">
      <c r="B20" s="23" t="s">
        <v>263</v>
      </c>
      <c r="C20" s="23">
        <v>125</v>
      </c>
      <c r="D20" s="23"/>
      <c r="E20" s="25" t="s">
        <v>264</v>
      </c>
      <c r="F20" s="25" t="s">
        <v>265</v>
      </c>
      <c r="G20" s="25">
        <v>1</v>
      </c>
      <c r="H20" s="24">
        <v>125803</v>
      </c>
      <c r="I20" s="23"/>
      <c r="J20" s="23"/>
      <c r="K20" s="23" t="s">
        <v>266</v>
      </c>
    </row>
    <row r="21" spans="2:11" x14ac:dyDescent="0.2">
      <c r="B21" s="23" t="s">
        <v>804</v>
      </c>
      <c r="C21" s="23">
        <v>164</v>
      </c>
      <c r="D21" s="23"/>
      <c r="E21" s="25" t="s">
        <v>805</v>
      </c>
      <c r="F21" s="25" t="s">
        <v>806</v>
      </c>
      <c r="G21" s="25">
        <v>1</v>
      </c>
      <c r="H21" s="24">
        <v>88326</v>
      </c>
      <c r="I21" s="23"/>
      <c r="J21" s="23"/>
      <c r="K21" s="23" t="s">
        <v>178</v>
      </c>
    </row>
    <row r="22" spans="2:11" x14ac:dyDescent="0.2">
      <c r="B22" s="23"/>
      <c r="C22" s="23"/>
      <c r="D22" s="23"/>
      <c r="E22" s="25"/>
      <c r="F22" s="25"/>
      <c r="G22" s="25"/>
      <c r="H22" s="24"/>
      <c r="I22" s="23"/>
      <c r="J22" s="23"/>
      <c r="K22" s="23"/>
    </row>
    <row r="23" spans="2:11" x14ac:dyDescent="0.2">
      <c r="B23" s="23"/>
      <c r="C23" s="23"/>
      <c r="D23" s="23"/>
      <c r="E23" s="25"/>
      <c r="F23" s="25"/>
      <c r="G23" s="25"/>
      <c r="H23" s="24"/>
      <c r="I23" s="23"/>
      <c r="J23" s="23"/>
      <c r="K23" s="23"/>
    </row>
    <row r="24" spans="2:11" x14ac:dyDescent="0.2">
      <c r="B24" s="23"/>
      <c r="C24" s="23"/>
      <c r="D24" s="23"/>
      <c r="E24" s="25"/>
      <c r="F24" s="25"/>
      <c r="G24" s="25"/>
      <c r="H24" s="24"/>
      <c r="I24" s="23"/>
      <c r="J24" s="23"/>
      <c r="K24" s="23"/>
    </row>
    <row r="25" spans="2:11" x14ac:dyDescent="0.2">
      <c r="B25" s="23"/>
      <c r="C25" s="23"/>
      <c r="D25" s="23"/>
      <c r="E25" s="25"/>
      <c r="F25" s="25"/>
      <c r="G25" s="25"/>
      <c r="H25" s="24"/>
      <c r="I25" s="23"/>
      <c r="J25" s="23"/>
      <c r="K25" s="23"/>
    </row>
    <row r="26" spans="2:11" x14ac:dyDescent="0.2">
      <c r="B26" s="23"/>
      <c r="C26" s="23"/>
      <c r="D26" s="23"/>
      <c r="E26" s="25"/>
      <c r="F26" s="25"/>
      <c r="G26" s="25"/>
      <c r="H26" s="24"/>
      <c r="I26" s="23"/>
      <c r="J26" s="23"/>
      <c r="K26" s="23"/>
    </row>
    <row r="27" spans="2:11" x14ac:dyDescent="0.2">
      <c r="B27" s="23"/>
      <c r="C27" s="23"/>
      <c r="D27" s="23"/>
      <c r="E27" s="23"/>
      <c r="F27" s="23"/>
      <c r="G27" s="23"/>
      <c r="H27" s="24"/>
      <c r="I27" s="23"/>
      <c r="J27" s="23"/>
      <c r="K27" s="23"/>
    </row>
    <row r="28" spans="2:11" x14ac:dyDescent="0.2">
      <c r="B28" s="126"/>
      <c r="C28" s="103"/>
      <c r="D28" s="128"/>
      <c r="E28" s="652" t="s">
        <v>747</v>
      </c>
      <c r="F28" s="126"/>
      <c r="G28" s="128"/>
      <c r="H28" s="45">
        <f>SUM(H20:H27)</f>
        <v>214129</v>
      </c>
      <c r="I28" s="126"/>
      <c r="J28" s="103"/>
      <c r="K28" s="128"/>
    </row>
    <row r="30" spans="2:11" ht="14.25" x14ac:dyDescent="0.2">
      <c r="B30" s="130"/>
      <c r="C30" s="132"/>
      <c r="D30" s="137"/>
      <c r="E30" s="133" t="s">
        <v>747</v>
      </c>
      <c r="F30" s="130"/>
      <c r="G30" s="137"/>
      <c r="H30" s="135">
        <f>H28+H15</f>
        <v>1694365</v>
      </c>
      <c r="I30" s="130"/>
      <c r="J30" s="132"/>
      <c r="K30" s="137"/>
    </row>
    <row r="32" spans="2:11" ht="15" x14ac:dyDescent="0.2">
      <c r="B32" s="1" t="s">
        <v>273</v>
      </c>
      <c r="C32" s="1"/>
      <c r="E32" s="1" t="s">
        <v>748</v>
      </c>
      <c r="G32" s="12" t="s">
        <v>690</v>
      </c>
      <c r="H32" s="1"/>
      <c r="I32" s="1" t="s">
        <v>748</v>
      </c>
    </row>
    <row r="33" spans="6:9" ht="15" x14ac:dyDescent="0.2">
      <c r="G33" s="1"/>
      <c r="H33" s="1"/>
      <c r="I33"/>
    </row>
    <row r="34" spans="6:9" ht="15" x14ac:dyDescent="0.2">
      <c r="G34" s="1"/>
      <c r="H34" s="1"/>
      <c r="I34" s="1" t="s">
        <v>748</v>
      </c>
    </row>
    <row r="35" spans="6:9" ht="15" x14ac:dyDescent="0.2">
      <c r="F35" s="1"/>
      <c r="G35" s="1"/>
      <c r="H35" s="1"/>
      <c r="I35" s="1"/>
    </row>
    <row r="36" spans="6:9" ht="15" x14ac:dyDescent="0.2">
      <c r="F36"/>
      <c r="G36" s="1"/>
      <c r="H36" s="1"/>
      <c r="I36" s="1"/>
    </row>
    <row r="37" spans="6:9" ht="15" x14ac:dyDescent="0.2">
      <c r="F37"/>
      <c r="G37" s="1"/>
      <c r="H37" s="1"/>
      <c r="I37" s="1"/>
    </row>
    <row r="38" spans="6:9" ht="15" x14ac:dyDescent="0.2">
      <c r="F38"/>
      <c r="G38" s="1"/>
      <c r="H38" s="1"/>
    </row>
    <row r="54" spans="8:8" x14ac:dyDescent="0.2">
      <c r="H54" s="13"/>
    </row>
    <row r="55" spans="8:8" x14ac:dyDescent="0.2">
      <c r="H55" s="13"/>
    </row>
    <row r="56" spans="8:8" x14ac:dyDescent="0.2">
      <c r="H56" s="13"/>
    </row>
    <row r="57" spans="8:8" x14ac:dyDescent="0.2">
      <c r="H57" s="13"/>
    </row>
    <row r="58" spans="8:8" x14ac:dyDescent="0.2">
      <c r="H58" s="13"/>
    </row>
    <row r="59" spans="8:8" x14ac:dyDescent="0.2">
      <c r="H59" s="13"/>
    </row>
    <row r="60" spans="8:8" x14ac:dyDescent="0.2">
      <c r="H60" s="13"/>
    </row>
    <row r="61" spans="8:8" x14ac:dyDescent="0.2">
      <c r="H61" s="13"/>
    </row>
    <row r="62" spans="8:8" x14ac:dyDescent="0.2">
      <c r="H62" s="13"/>
    </row>
    <row r="63" spans="8:8" x14ac:dyDescent="0.2">
      <c r="H63" s="13"/>
    </row>
    <row r="64" spans="8:8" x14ac:dyDescent="0.2">
      <c r="H64" s="13"/>
    </row>
    <row r="65" spans="8:8" x14ac:dyDescent="0.2">
      <c r="H65" s="13"/>
    </row>
    <row r="66" spans="8:8" x14ac:dyDescent="0.2">
      <c r="H66" s="13"/>
    </row>
    <row r="67" spans="8:8" x14ac:dyDescent="0.2">
      <c r="H67" s="13"/>
    </row>
    <row r="68" spans="8:8" x14ac:dyDescent="0.2">
      <c r="H68" s="13"/>
    </row>
    <row r="69" spans="8:8" x14ac:dyDescent="0.2">
      <c r="H69" s="13"/>
    </row>
    <row r="70" spans="8:8" x14ac:dyDescent="0.2">
      <c r="H70" s="13"/>
    </row>
    <row r="71" spans="8:8" x14ac:dyDescent="0.2">
      <c r="H71" s="13"/>
    </row>
    <row r="72" spans="8:8" x14ac:dyDescent="0.2">
      <c r="H72" s="13"/>
    </row>
    <row r="73" spans="8:8" x14ac:dyDescent="0.2">
      <c r="H73" s="13"/>
    </row>
    <row r="74" spans="8:8" x14ac:dyDescent="0.2">
      <c r="H74" s="13"/>
    </row>
    <row r="75" spans="8:8" x14ac:dyDescent="0.2">
      <c r="H75" s="13"/>
    </row>
    <row r="76" spans="8:8" x14ac:dyDescent="0.2">
      <c r="H76" s="13"/>
    </row>
    <row r="77" spans="8:8" x14ac:dyDescent="0.2">
      <c r="H77" s="13"/>
    </row>
    <row r="78" spans="8:8" x14ac:dyDescent="0.2">
      <c r="H78" s="13"/>
    </row>
    <row r="79" spans="8:8" x14ac:dyDescent="0.2">
      <c r="H79" s="13"/>
    </row>
    <row r="80" spans="8:8" x14ac:dyDescent="0.2">
      <c r="H80" s="13"/>
    </row>
    <row r="81" spans="8:8" x14ac:dyDescent="0.2">
      <c r="H81" s="13"/>
    </row>
    <row r="82" spans="8:8" x14ac:dyDescent="0.2">
      <c r="H82" s="13"/>
    </row>
    <row r="83" spans="8:8" x14ac:dyDescent="0.2">
      <c r="H83" s="13"/>
    </row>
    <row r="84" spans="8:8" x14ac:dyDescent="0.2">
      <c r="H84" s="13"/>
    </row>
    <row r="85" spans="8:8" x14ac:dyDescent="0.2">
      <c r="H85" s="13"/>
    </row>
    <row r="86" spans="8:8" x14ac:dyDescent="0.2">
      <c r="H86" s="13"/>
    </row>
    <row r="87" spans="8:8" x14ac:dyDescent="0.2">
      <c r="H87" s="13"/>
    </row>
    <row r="88" spans="8:8" x14ac:dyDescent="0.2">
      <c r="H88" s="13"/>
    </row>
    <row r="89" spans="8:8" x14ac:dyDescent="0.2">
      <c r="H89" s="13"/>
    </row>
  </sheetData>
  <mergeCells count="2">
    <mergeCell ref="I4:J4"/>
    <mergeCell ref="I18:J18"/>
  </mergeCells>
  <pageMargins left="0.39370078740157483" right="0.39370078740157483" top="0.31496062992125984" bottom="0.15748031496062992" header="0.51181102362204722" footer="0.51181102362204722"/>
  <pageSetup paperSize="9" firstPageNumber="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B1:L197"/>
  <sheetViews>
    <sheetView topLeftCell="A105" zoomScaleNormal="100" workbookViewId="0">
      <selection activeCell="J133" sqref="J133"/>
    </sheetView>
  </sheetViews>
  <sheetFormatPr defaultRowHeight="12.75" x14ac:dyDescent="0.2"/>
  <cols>
    <col min="1" max="1" width="2" style="13" customWidth="1"/>
    <col min="2" max="2" width="9.85546875" style="13" customWidth="1"/>
    <col min="3" max="3" width="9.85546875" style="37" customWidth="1"/>
    <col min="4" max="4" width="6" style="13" customWidth="1"/>
    <col min="5" max="5" width="21.140625" style="13" customWidth="1"/>
    <col min="6" max="6" width="27.7109375" style="13" customWidth="1"/>
    <col min="7" max="7" width="7.140625" style="13" customWidth="1"/>
    <col min="8" max="8" width="12.7109375" style="14" customWidth="1"/>
    <col min="9" max="10" width="10.7109375" style="13" customWidth="1"/>
    <col min="11" max="11" width="14.28515625" style="13" customWidth="1"/>
    <col min="12" max="12" width="9.140625" style="13"/>
    <col min="13" max="13" width="13.5703125" style="13" customWidth="1"/>
    <col min="14" max="16384" width="9.140625" style="13"/>
  </cols>
  <sheetData>
    <row r="1" spans="2:11" ht="18.75" x14ac:dyDescent="0.3">
      <c r="B1" s="15" t="s">
        <v>106</v>
      </c>
      <c r="C1" s="157"/>
      <c r="D1" s="8"/>
      <c r="E1" s="1" t="s">
        <v>807</v>
      </c>
      <c r="G1" s="13" t="s">
        <v>808</v>
      </c>
      <c r="I1" s="124" t="s">
        <v>794</v>
      </c>
    </row>
    <row r="2" spans="2:11" ht="18.75" x14ac:dyDescent="0.3">
      <c r="B2" s="15"/>
      <c r="C2" s="157"/>
      <c r="D2" s="8"/>
      <c r="E2" s="1" t="s">
        <v>809</v>
      </c>
      <c r="G2" s="13" t="s">
        <v>810</v>
      </c>
      <c r="I2" s="13" t="s">
        <v>811</v>
      </c>
    </row>
    <row r="4" spans="2:11" x14ac:dyDescent="0.2">
      <c r="B4" s="16" t="s">
        <v>108</v>
      </c>
      <c r="C4" s="16" t="s">
        <v>109</v>
      </c>
      <c r="D4" s="16" t="s">
        <v>110</v>
      </c>
      <c r="E4" s="16" t="s">
        <v>111</v>
      </c>
      <c r="F4" s="16" t="s">
        <v>112</v>
      </c>
      <c r="G4" s="16" t="s">
        <v>113</v>
      </c>
      <c r="H4" s="17" t="s">
        <v>114</v>
      </c>
      <c r="I4" s="862" t="s">
        <v>115</v>
      </c>
      <c r="J4" s="862"/>
      <c r="K4" s="16" t="s">
        <v>116</v>
      </c>
    </row>
    <row r="5" spans="2:11" x14ac:dyDescent="0.2">
      <c r="B5" s="62" t="s">
        <v>117</v>
      </c>
      <c r="C5" s="62" t="s">
        <v>118</v>
      </c>
      <c r="D5" s="62" t="s">
        <v>119</v>
      </c>
      <c r="E5" s="62" t="s">
        <v>120</v>
      </c>
      <c r="F5" s="62"/>
      <c r="G5" s="62" t="s">
        <v>121</v>
      </c>
      <c r="H5" s="63" t="s">
        <v>122</v>
      </c>
      <c r="I5" s="16" t="s">
        <v>123</v>
      </c>
      <c r="J5" s="16" t="s">
        <v>124</v>
      </c>
      <c r="K5" s="62"/>
    </row>
    <row r="6" spans="2:11" x14ac:dyDescent="0.2">
      <c r="B6" s="20"/>
      <c r="C6" s="158"/>
      <c r="D6" s="20">
        <v>101</v>
      </c>
      <c r="E6" s="20" t="s">
        <v>812</v>
      </c>
      <c r="F6" s="20" t="s">
        <v>813</v>
      </c>
      <c r="G6" s="20">
        <v>1</v>
      </c>
      <c r="H6" s="22">
        <v>4474</v>
      </c>
      <c r="I6" s="20"/>
      <c r="J6" s="20"/>
      <c r="K6" s="20" t="s">
        <v>814</v>
      </c>
    </row>
    <row r="7" spans="2:11" x14ac:dyDescent="0.2">
      <c r="B7" s="23"/>
      <c r="C7" s="34"/>
      <c r="D7" s="23">
        <v>102</v>
      </c>
      <c r="E7" s="25" t="s">
        <v>815</v>
      </c>
      <c r="F7" s="25" t="s">
        <v>816</v>
      </c>
      <c r="G7" s="25">
        <v>3</v>
      </c>
      <c r="H7" s="24">
        <v>17850</v>
      </c>
      <c r="I7" s="23"/>
      <c r="J7" s="23"/>
      <c r="K7" s="23" t="s">
        <v>260</v>
      </c>
    </row>
    <row r="8" spans="2:11" x14ac:dyDescent="0.2">
      <c r="B8" s="23"/>
      <c r="C8" s="34"/>
      <c r="D8" s="23">
        <v>103</v>
      </c>
      <c r="E8" s="25" t="s">
        <v>489</v>
      </c>
      <c r="F8" s="25" t="s">
        <v>490</v>
      </c>
      <c r="G8" s="25">
        <v>1</v>
      </c>
      <c r="H8" s="24">
        <v>3334.1</v>
      </c>
      <c r="I8" s="23"/>
      <c r="J8" s="23"/>
      <c r="K8" s="23" t="s">
        <v>471</v>
      </c>
    </row>
    <row r="9" spans="2:11" x14ac:dyDescent="0.2">
      <c r="B9" s="23"/>
      <c r="C9" s="34"/>
      <c r="D9" s="23">
        <v>104</v>
      </c>
      <c r="E9" s="25" t="s">
        <v>291</v>
      </c>
      <c r="F9" s="25" t="s">
        <v>292</v>
      </c>
      <c r="G9" s="25">
        <v>1</v>
      </c>
      <c r="H9" s="24">
        <v>3430</v>
      </c>
      <c r="I9" s="23"/>
      <c r="J9" s="23"/>
      <c r="K9" s="23" t="s">
        <v>212</v>
      </c>
    </row>
    <row r="10" spans="2:11" x14ac:dyDescent="0.2">
      <c r="B10" s="23"/>
      <c r="C10" s="34"/>
      <c r="D10" s="23">
        <v>105</v>
      </c>
      <c r="E10" s="25" t="s">
        <v>291</v>
      </c>
      <c r="F10" s="25" t="s">
        <v>817</v>
      </c>
      <c r="G10" s="25">
        <v>1</v>
      </c>
      <c r="H10" s="24">
        <v>5394</v>
      </c>
      <c r="I10" s="23"/>
      <c r="J10" s="23"/>
      <c r="K10" s="23" t="s">
        <v>212</v>
      </c>
    </row>
    <row r="11" spans="2:11" x14ac:dyDescent="0.2">
      <c r="B11" s="23"/>
      <c r="C11" s="34"/>
      <c r="D11" s="23">
        <v>106</v>
      </c>
      <c r="E11" s="25" t="s">
        <v>291</v>
      </c>
      <c r="F11" s="25" t="s">
        <v>818</v>
      </c>
      <c r="G11" s="25">
        <v>1</v>
      </c>
      <c r="H11" s="24">
        <v>4522</v>
      </c>
      <c r="I11" s="23"/>
      <c r="J11" s="23"/>
      <c r="K11" s="23" t="s">
        <v>212</v>
      </c>
    </row>
    <row r="12" spans="2:11" x14ac:dyDescent="0.2">
      <c r="B12" s="23"/>
      <c r="C12" s="34"/>
      <c r="D12" s="23">
        <v>107</v>
      </c>
      <c r="E12" s="25"/>
      <c r="F12" s="25" t="s">
        <v>578</v>
      </c>
      <c r="G12" s="25">
        <v>2</v>
      </c>
      <c r="H12" s="24">
        <v>6588</v>
      </c>
      <c r="I12" s="23"/>
      <c r="J12" s="23"/>
      <c r="K12" s="23" t="s">
        <v>579</v>
      </c>
    </row>
    <row r="13" spans="2:11" x14ac:dyDescent="0.2">
      <c r="B13" s="23"/>
      <c r="C13" s="34"/>
      <c r="D13" s="23">
        <v>108</v>
      </c>
      <c r="E13" s="25"/>
      <c r="F13" s="25" t="s">
        <v>580</v>
      </c>
      <c r="G13" s="25">
        <v>1</v>
      </c>
      <c r="H13" s="24">
        <v>4294.3999999999996</v>
      </c>
      <c r="I13" s="23"/>
      <c r="J13" s="23"/>
      <c r="K13" s="23" t="s">
        <v>579</v>
      </c>
    </row>
    <row r="14" spans="2:11" x14ac:dyDescent="0.2">
      <c r="B14" s="23"/>
      <c r="C14" s="34"/>
      <c r="D14" s="23">
        <v>109</v>
      </c>
      <c r="E14" s="23" t="s">
        <v>819</v>
      </c>
      <c r="F14" s="23" t="s">
        <v>180</v>
      </c>
      <c r="G14" s="23">
        <v>1</v>
      </c>
      <c r="H14" s="24">
        <v>5439</v>
      </c>
      <c r="I14" s="23"/>
      <c r="J14" s="23"/>
      <c r="K14" s="23" t="s">
        <v>820</v>
      </c>
    </row>
    <row r="15" spans="2:11" x14ac:dyDescent="0.2">
      <c r="B15" s="23"/>
      <c r="C15" s="34"/>
      <c r="D15" s="23">
        <v>110</v>
      </c>
      <c r="E15" s="23" t="s">
        <v>805</v>
      </c>
      <c r="F15" s="23" t="s">
        <v>183</v>
      </c>
      <c r="G15" s="23">
        <v>1</v>
      </c>
      <c r="H15" s="24">
        <v>9030</v>
      </c>
      <c r="I15" s="23"/>
      <c r="J15" s="23"/>
      <c r="K15" s="23" t="s">
        <v>820</v>
      </c>
    </row>
    <row r="16" spans="2:11" x14ac:dyDescent="0.2">
      <c r="B16" s="23" t="s">
        <v>821</v>
      </c>
      <c r="C16" s="34">
        <v>9</v>
      </c>
      <c r="D16" s="23">
        <v>111</v>
      </c>
      <c r="E16" s="25" t="s">
        <v>608</v>
      </c>
      <c r="F16" s="25" t="s">
        <v>609</v>
      </c>
      <c r="G16" s="25">
        <v>1</v>
      </c>
      <c r="H16" s="24">
        <v>7950</v>
      </c>
      <c r="I16" s="23"/>
      <c r="J16" s="23"/>
      <c r="K16" s="23" t="s">
        <v>631</v>
      </c>
    </row>
    <row r="17" spans="2:11" x14ac:dyDescent="0.2">
      <c r="B17" s="23" t="s">
        <v>821</v>
      </c>
      <c r="C17" s="34">
        <v>9</v>
      </c>
      <c r="D17" s="23">
        <v>112</v>
      </c>
      <c r="E17" s="25" t="s">
        <v>608</v>
      </c>
      <c r="F17" s="25" t="s">
        <v>610</v>
      </c>
      <c r="G17" s="25">
        <v>1</v>
      </c>
      <c r="H17" s="24">
        <v>3553</v>
      </c>
      <c r="I17" s="23"/>
      <c r="J17" s="23"/>
      <c r="K17" s="23" t="s">
        <v>631</v>
      </c>
    </row>
    <row r="18" spans="2:11" x14ac:dyDescent="0.2">
      <c r="B18" s="23" t="s">
        <v>822</v>
      </c>
      <c r="C18" s="34">
        <v>2</v>
      </c>
      <c r="D18" s="23">
        <v>113</v>
      </c>
      <c r="E18" s="25" t="s">
        <v>611</v>
      </c>
      <c r="F18" s="25" t="s">
        <v>612</v>
      </c>
      <c r="G18" s="25">
        <v>2</v>
      </c>
      <c r="H18" s="24">
        <v>13280</v>
      </c>
      <c r="I18" s="23"/>
      <c r="J18" s="23"/>
      <c r="K18" s="23" t="s">
        <v>631</v>
      </c>
    </row>
    <row r="19" spans="2:11" x14ac:dyDescent="0.2">
      <c r="B19" s="23"/>
      <c r="C19" s="34" t="s">
        <v>823</v>
      </c>
      <c r="D19" s="23">
        <v>114</v>
      </c>
      <c r="E19" s="25" t="s">
        <v>613</v>
      </c>
      <c r="F19" s="25" t="s">
        <v>614</v>
      </c>
      <c r="G19" s="25">
        <v>1</v>
      </c>
      <c r="H19" s="24">
        <v>11770</v>
      </c>
      <c r="I19" s="23"/>
      <c r="J19" s="23"/>
      <c r="K19" s="23" t="s">
        <v>631</v>
      </c>
    </row>
    <row r="20" spans="2:11" x14ac:dyDescent="0.2">
      <c r="B20" s="159" t="s">
        <v>336</v>
      </c>
      <c r="C20" s="49">
        <v>5</v>
      </c>
      <c r="D20" s="46">
        <v>115</v>
      </c>
      <c r="E20" s="52" t="s">
        <v>333</v>
      </c>
      <c r="F20" s="52" t="s">
        <v>335</v>
      </c>
      <c r="G20" s="52">
        <v>1</v>
      </c>
      <c r="H20" s="47">
        <v>6990</v>
      </c>
      <c r="I20" s="46"/>
      <c r="J20" s="46"/>
      <c r="K20" s="198" t="s">
        <v>338</v>
      </c>
    </row>
    <row r="21" spans="2:11" x14ac:dyDescent="0.2">
      <c r="B21" s="55" t="s">
        <v>336</v>
      </c>
      <c r="C21" s="34">
        <v>5</v>
      </c>
      <c r="D21" s="23">
        <v>116</v>
      </c>
      <c r="E21" s="25" t="s">
        <v>333</v>
      </c>
      <c r="F21" s="25" t="s">
        <v>337</v>
      </c>
      <c r="G21" s="25">
        <v>1</v>
      </c>
      <c r="H21" s="24">
        <v>18992</v>
      </c>
      <c r="I21" s="23"/>
      <c r="J21" s="23"/>
      <c r="K21" s="198" t="s">
        <v>338</v>
      </c>
    </row>
    <row r="22" spans="2:11" x14ac:dyDescent="0.2">
      <c r="B22" s="56" t="s">
        <v>341</v>
      </c>
      <c r="C22" s="34">
        <v>15</v>
      </c>
      <c r="D22" s="23">
        <v>117</v>
      </c>
      <c r="E22" s="25" t="s">
        <v>339</v>
      </c>
      <c r="F22" s="25" t="s">
        <v>340</v>
      </c>
      <c r="G22" s="25">
        <v>1</v>
      </c>
      <c r="H22" s="24">
        <v>3670</v>
      </c>
      <c r="I22" s="23"/>
      <c r="J22" s="23"/>
      <c r="K22" s="194" t="s">
        <v>344</v>
      </c>
    </row>
    <row r="23" spans="2:11" x14ac:dyDescent="0.2">
      <c r="B23" s="56" t="s">
        <v>345</v>
      </c>
      <c r="C23" s="34">
        <v>19</v>
      </c>
      <c r="D23" s="23">
        <v>118</v>
      </c>
      <c r="E23" s="25" t="s">
        <v>363</v>
      </c>
      <c r="F23" s="188" t="s">
        <v>824</v>
      </c>
      <c r="G23" s="25">
        <v>1</v>
      </c>
      <c r="H23" s="24">
        <v>5490</v>
      </c>
      <c r="I23" s="23"/>
      <c r="J23" s="23"/>
      <c r="K23" s="23" t="s">
        <v>212</v>
      </c>
    </row>
    <row r="24" spans="2:11" x14ac:dyDescent="0.2">
      <c r="B24" s="56" t="s">
        <v>629</v>
      </c>
      <c r="C24" s="34">
        <v>12</v>
      </c>
      <c r="D24" s="23">
        <v>119</v>
      </c>
      <c r="E24" s="25" t="s">
        <v>339</v>
      </c>
      <c r="F24" s="188" t="s">
        <v>630</v>
      </c>
      <c r="G24" s="25">
        <v>5</v>
      </c>
      <c r="H24" s="24">
        <v>24400</v>
      </c>
      <c r="I24" s="23"/>
      <c r="J24" s="23"/>
      <c r="K24" s="23" t="s">
        <v>631</v>
      </c>
    </row>
    <row r="25" spans="2:11" x14ac:dyDescent="0.2">
      <c r="B25" s="56" t="s">
        <v>372</v>
      </c>
      <c r="C25" s="34">
        <v>67</v>
      </c>
      <c r="D25" s="23">
        <v>120</v>
      </c>
      <c r="E25" s="25" t="s">
        <v>373</v>
      </c>
      <c r="F25" s="25" t="s">
        <v>374</v>
      </c>
      <c r="G25" s="25" t="s">
        <v>375</v>
      </c>
      <c r="H25" s="24">
        <v>10120</v>
      </c>
      <c r="I25" s="23"/>
      <c r="J25" s="23"/>
      <c r="K25" s="23" t="s">
        <v>376</v>
      </c>
    </row>
    <row r="26" spans="2:11" x14ac:dyDescent="0.2">
      <c r="B26" s="56" t="s">
        <v>377</v>
      </c>
      <c r="C26" s="34">
        <v>10</v>
      </c>
      <c r="D26" s="23">
        <v>121</v>
      </c>
      <c r="E26" s="25" t="s">
        <v>378</v>
      </c>
      <c r="F26" s="25" t="s">
        <v>379</v>
      </c>
      <c r="G26" s="25">
        <v>1</v>
      </c>
      <c r="H26" s="24">
        <v>5082</v>
      </c>
      <c r="I26" s="23"/>
      <c r="J26" s="23"/>
      <c r="K26" s="23" t="s">
        <v>376</v>
      </c>
    </row>
    <row r="27" spans="2:11" x14ac:dyDescent="0.2">
      <c r="B27" s="56" t="s">
        <v>467</v>
      </c>
      <c r="C27" s="34">
        <v>13</v>
      </c>
      <c r="D27" s="23">
        <v>122</v>
      </c>
      <c r="E27" s="25" t="s">
        <v>363</v>
      </c>
      <c r="F27" s="188" t="s">
        <v>364</v>
      </c>
      <c r="G27" s="25">
        <v>1</v>
      </c>
      <c r="H27" s="24">
        <v>13136</v>
      </c>
      <c r="I27" s="23"/>
      <c r="J27" s="23"/>
      <c r="K27" s="194" t="s">
        <v>468</v>
      </c>
    </row>
    <row r="28" spans="2:11" x14ac:dyDescent="0.2">
      <c r="B28" s="56" t="s">
        <v>380</v>
      </c>
      <c r="C28" s="34">
        <v>12</v>
      </c>
      <c r="D28" s="23">
        <v>123</v>
      </c>
      <c r="E28" s="25" t="s">
        <v>381</v>
      </c>
      <c r="F28" s="25" t="s">
        <v>382</v>
      </c>
      <c r="G28" s="25">
        <v>1</v>
      </c>
      <c r="H28" s="24">
        <v>6500.02</v>
      </c>
      <c r="I28" s="23"/>
      <c r="J28" s="23"/>
      <c r="K28" s="23" t="s">
        <v>376</v>
      </c>
    </row>
    <row r="29" spans="2:11" x14ac:dyDescent="0.2">
      <c r="B29" s="56" t="s">
        <v>626</v>
      </c>
      <c r="C29" s="34">
        <v>5</v>
      </c>
      <c r="D29" s="23">
        <v>124</v>
      </c>
      <c r="E29" s="25" t="s">
        <v>627</v>
      </c>
      <c r="F29" s="25" t="s">
        <v>628</v>
      </c>
      <c r="G29" s="25">
        <v>1</v>
      </c>
      <c r="H29" s="24">
        <v>3892</v>
      </c>
      <c r="I29" s="25"/>
      <c r="J29" s="23"/>
      <c r="K29" s="23" t="s">
        <v>631</v>
      </c>
    </row>
    <row r="30" spans="2:11" x14ac:dyDescent="0.2">
      <c r="B30" s="56" t="s">
        <v>355</v>
      </c>
      <c r="C30" s="34">
        <v>55</v>
      </c>
      <c r="D30" s="23">
        <v>125</v>
      </c>
      <c r="E30" s="25" t="s">
        <v>339</v>
      </c>
      <c r="F30" s="25" t="s">
        <v>354</v>
      </c>
      <c r="G30" s="25">
        <v>1</v>
      </c>
      <c r="H30" s="24">
        <v>3999</v>
      </c>
      <c r="I30" s="23"/>
      <c r="J30" s="23"/>
      <c r="K30" s="23" t="s">
        <v>212</v>
      </c>
    </row>
    <row r="31" spans="2:11" x14ac:dyDescent="0.2">
      <c r="B31" s="56" t="s">
        <v>529</v>
      </c>
      <c r="C31" s="34">
        <v>6</v>
      </c>
      <c r="D31" s="23">
        <v>126</v>
      </c>
      <c r="E31" s="25" t="s">
        <v>363</v>
      </c>
      <c r="F31" s="25" t="s">
        <v>530</v>
      </c>
      <c r="G31" s="25">
        <v>1</v>
      </c>
      <c r="H31" s="24">
        <v>5400</v>
      </c>
      <c r="I31" s="23"/>
      <c r="J31" s="23"/>
      <c r="K31" s="194" t="s">
        <v>825</v>
      </c>
    </row>
    <row r="32" spans="2:11" x14ac:dyDescent="0.2">
      <c r="B32" s="56" t="s">
        <v>826</v>
      </c>
      <c r="C32" s="34">
        <v>11</v>
      </c>
      <c r="D32" s="23">
        <v>127</v>
      </c>
      <c r="E32" s="25" t="s">
        <v>357</v>
      </c>
      <c r="F32" s="25" t="s">
        <v>358</v>
      </c>
      <c r="G32" s="25">
        <v>1</v>
      </c>
      <c r="H32" s="24">
        <v>31594.5</v>
      </c>
      <c r="I32" s="23"/>
      <c r="J32" s="23"/>
      <c r="K32" s="23" t="s">
        <v>212</v>
      </c>
    </row>
    <row r="33" spans="2:11" x14ac:dyDescent="0.2">
      <c r="B33" s="56" t="s">
        <v>632</v>
      </c>
      <c r="C33" s="34">
        <v>2</v>
      </c>
      <c r="D33" s="23">
        <v>128</v>
      </c>
      <c r="E33" s="25" t="s">
        <v>627</v>
      </c>
      <c r="F33" s="25" t="s">
        <v>633</v>
      </c>
      <c r="G33" s="25">
        <v>1</v>
      </c>
      <c r="H33" s="24">
        <v>10353</v>
      </c>
      <c r="I33" s="23"/>
      <c r="J33" s="23"/>
      <c r="K33" s="23" t="s">
        <v>631</v>
      </c>
    </row>
    <row r="34" spans="2:11" x14ac:dyDescent="0.2">
      <c r="B34" s="33" t="s">
        <v>366</v>
      </c>
      <c r="C34" s="34">
        <v>13</v>
      </c>
      <c r="D34" s="23">
        <v>129</v>
      </c>
      <c r="E34" s="25" t="s">
        <v>363</v>
      </c>
      <c r="F34" s="25" t="s">
        <v>364</v>
      </c>
      <c r="G34" s="25">
        <v>1</v>
      </c>
      <c r="H34" s="24">
        <v>14446</v>
      </c>
      <c r="I34" s="23"/>
      <c r="J34" s="23"/>
      <c r="K34" s="23" t="s">
        <v>212</v>
      </c>
    </row>
    <row r="35" spans="2:11" x14ac:dyDescent="0.2">
      <c r="B35" s="23" t="s">
        <v>366</v>
      </c>
      <c r="C35" s="34">
        <v>14</v>
      </c>
      <c r="D35" s="23">
        <v>130</v>
      </c>
      <c r="E35" s="25" t="s">
        <v>495</v>
      </c>
      <c r="F35" s="188" t="s">
        <v>496</v>
      </c>
      <c r="G35" s="25">
        <v>1</v>
      </c>
      <c r="H35" s="24">
        <v>4990</v>
      </c>
      <c r="I35" s="23"/>
      <c r="J35" s="23"/>
      <c r="K35" s="23" t="s">
        <v>471</v>
      </c>
    </row>
    <row r="36" spans="2:11" x14ac:dyDescent="0.2">
      <c r="B36" s="33">
        <v>39328</v>
      </c>
      <c r="C36" s="34">
        <v>1</v>
      </c>
      <c r="D36" s="23">
        <v>131</v>
      </c>
      <c r="E36" s="25" t="s">
        <v>210</v>
      </c>
      <c r="F36" s="25" t="s">
        <v>211</v>
      </c>
      <c r="G36" s="25">
        <v>1</v>
      </c>
      <c r="H36" s="24">
        <v>12340</v>
      </c>
      <c r="I36" s="23"/>
      <c r="J36" s="23"/>
      <c r="K36" s="194" t="s">
        <v>827</v>
      </c>
    </row>
    <row r="37" spans="2:11" x14ac:dyDescent="0.2">
      <c r="B37" s="33">
        <v>39328</v>
      </c>
      <c r="C37" s="34">
        <v>1</v>
      </c>
      <c r="D37" s="23">
        <v>132</v>
      </c>
      <c r="E37" s="25" t="s">
        <v>483</v>
      </c>
      <c r="F37" s="25" t="s">
        <v>484</v>
      </c>
      <c r="G37" s="25">
        <v>1</v>
      </c>
      <c r="H37" s="24">
        <v>11460</v>
      </c>
      <c r="I37" s="23"/>
      <c r="J37" s="23"/>
      <c r="K37" s="23" t="s">
        <v>485</v>
      </c>
    </row>
    <row r="38" spans="2:11" x14ac:dyDescent="0.2">
      <c r="B38" s="23" t="s">
        <v>218</v>
      </c>
      <c r="C38" s="34">
        <v>9900005</v>
      </c>
      <c r="D38" s="23">
        <v>133</v>
      </c>
      <c r="E38" s="25" t="s">
        <v>219</v>
      </c>
      <c r="F38" s="188" t="s">
        <v>220</v>
      </c>
      <c r="G38" s="25">
        <v>1</v>
      </c>
      <c r="H38" s="24">
        <v>7889</v>
      </c>
      <c r="I38" s="23"/>
      <c r="J38" s="23"/>
      <c r="K38" s="23" t="s">
        <v>221</v>
      </c>
    </row>
    <row r="39" spans="2:11" x14ac:dyDescent="0.2">
      <c r="B39" s="126"/>
      <c r="C39" s="160"/>
      <c r="D39" s="103"/>
      <c r="E39" s="652" t="s">
        <v>828</v>
      </c>
      <c r="F39" s="103"/>
      <c r="G39" s="103"/>
      <c r="H39" s="45">
        <f>SUM(H6:H38)</f>
        <v>301652.02</v>
      </c>
      <c r="I39" s="45"/>
      <c r="J39" s="103"/>
      <c r="K39" s="128"/>
    </row>
    <row r="42" spans="2:11" ht="15" x14ac:dyDescent="0.2">
      <c r="B42" s="1"/>
      <c r="C42" s="649"/>
      <c r="D42" s="1"/>
      <c r="F42" s="12"/>
      <c r="H42" s="1"/>
      <c r="I42" s="1"/>
    </row>
    <row r="43" spans="2:11" ht="15" x14ac:dyDescent="0.2">
      <c r="B43" s="1"/>
      <c r="C43" s="649"/>
      <c r="D43" s="1"/>
      <c r="F43" s="12"/>
      <c r="H43" s="1"/>
      <c r="I43" s="1"/>
    </row>
    <row r="44" spans="2:11" ht="15" x14ac:dyDescent="0.2">
      <c r="B44" s="1"/>
      <c r="C44" s="649"/>
      <c r="D44" s="1"/>
      <c r="F44" s="12"/>
      <c r="H44" s="1"/>
      <c r="I44" s="1"/>
    </row>
    <row r="45" spans="2:11" x14ac:dyDescent="0.2">
      <c r="B45" s="863" t="s">
        <v>182</v>
      </c>
      <c r="C45" s="863"/>
      <c r="D45" s="863"/>
      <c r="E45" s="863"/>
      <c r="F45" s="863"/>
      <c r="G45" s="863"/>
      <c r="H45" s="863"/>
      <c r="I45" s="863"/>
      <c r="J45" s="863"/>
      <c r="K45" s="863"/>
    </row>
    <row r="47" spans="2:11" x14ac:dyDescent="0.2">
      <c r="B47" s="16" t="s">
        <v>108</v>
      </c>
      <c r="C47" s="16" t="s">
        <v>109</v>
      </c>
      <c r="D47" s="16" t="s">
        <v>110</v>
      </c>
      <c r="E47" s="16" t="s">
        <v>111</v>
      </c>
      <c r="F47" s="16" t="s">
        <v>112</v>
      </c>
      <c r="G47" s="16" t="s">
        <v>113</v>
      </c>
      <c r="H47" s="17" t="s">
        <v>114</v>
      </c>
      <c r="I47" s="862" t="s">
        <v>115</v>
      </c>
      <c r="J47" s="862"/>
      <c r="K47" s="16" t="s">
        <v>116</v>
      </c>
    </row>
    <row r="48" spans="2:11" x14ac:dyDescent="0.2">
      <c r="B48" s="18" t="s">
        <v>117</v>
      </c>
      <c r="C48" s="18" t="s">
        <v>118</v>
      </c>
      <c r="D48" s="18" t="s">
        <v>119</v>
      </c>
      <c r="E48" s="18" t="s">
        <v>120</v>
      </c>
      <c r="F48" s="18"/>
      <c r="G48" s="18" t="s">
        <v>121</v>
      </c>
      <c r="H48" s="19" t="s">
        <v>122</v>
      </c>
      <c r="I48" s="652" t="s">
        <v>123</v>
      </c>
      <c r="J48" s="652" t="s">
        <v>124</v>
      </c>
      <c r="K48" s="18"/>
    </row>
    <row r="49" spans="2:11" x14ac:dyDescent="0.2">
      <c r="B49" s="161"/>
      <c r="C49" s="160"/>
      <c r="D49" s="162"/>
      <c r="E49" s="652" t="s">
        <v>829</v>
      </c>
      <c r="F49" s="161"/>
      <c r="G49" s="162"/>
      <c r="H49" s="67">
        <f>H39</f>
        <v>301652.02</v>
      </c>
      <c r="I49" s="652"/>
      <c r="J49" s="652"/>
      <c r="K49" s="652"/>
    </row>
    <row r="50" spans="2:11" x14ac:dyDescent="0.2">
      <c r="B50" s="23" t="s">
        <v>218</v>
      </c>
      <c r="C50" s="34">
        <v>9900005</v>
      </c>
      <c r="D50" s="23">
        <v>134</v>
      </c>
      <c r="E50" s="25" t="s">
        <v>219</v>
      </c>
      <c r="F50" s="25" t="s">
        <v>222</v>
      </c>
      <c r="G50" s="25">
        <v>1</v>
      </c>
      <c r="H50" s="24">
        <v>3350</v>
      </c>
      <c r="I50" s="23"/>
      <c r="J50" s="23"/>
      <c r="K50" s="194" t="s">
        <v>223</v>
      </c>
    </row>
    <row r="51" spans="2:11" x14ac:dyDescent="0.2">
      <c r="B51" s="23" t="s">
        <v>218</v>
      </c>
      <c r="C51" s="34">
        <v>9900005</v>
      </c>
      <c r="D51" s="23">
        <v>135</v>
      </c>
      <c r="E51" s="25" t="s">
        <v>219</v>
      </c>
      <c r="F51" s="25" t="s">
        <v>224</v>
      </c>
      <c r="G51" s="25">
        <v>1</v>
      </c>
      <c r="H51" s="24">
        <v>3000</v>
      </c>
      <c r="I51" s="23"/>
      <c r="J51" s="23"/>
      <c r="K51" s="194" t="s">
        <v>225</v>
      </c>
    </row>
    <row r="52" spans="2:11" x14ac:dyDescent="0.2">
      <c r="B52" s="23" t="s">
        <v>492</v>
      </c>
      <c r="C52" s="34">
        <v>194</v>
      </c>
      <c r="D52" s="23">
        <v>136</v>
      </c>
      <c r="E52" s="25" t="s">
        <v>572</v>
      </c>
      <c r="F52" s="25" t="s">
        <v>573</v>
      </c>
      <c r="G52" s="25">
        <v>1</v>
      </c>
      <c r="H52" s="24">
        <v>7842</v>
      </c>
      <c r="I52" s="23"/>
      <c r="J52" s="23"/>
      <c r="K52" s="23" t="s">
        <v>574</v>
      </c>
    </row>
    <row r="53" spans="2:11" x14ac:dyDescent="0.2">
      <c r="B53" s="23" t="s">
        <v>492</v>
      </c>
      <c r="C53" s="34">
        <v>194</v>
      </c>
      <c r="D53" s="23">
        <v>137</v>
      </c>
      <c r="E53" s="25" t="s">
        <v>493</v>
      </c>
      <c r="F53" s="25" t="s">
        <v>494</v>
      </c>
      <c r="G53" s="25">
        <v>1</v>
      </c>
      <c r="H53" s="24">
        <v>4020</v>
      </c>
      <c r="I53" s="23"/>
      <c r="J53" s="23"/>
      <c r="K53" s="23" t="s">
        <v>471</v>
      </c>
    </row>
    <row r="54" spans="2:11" x14ac:dyDescent="0.2">
      <c r="B54" s="23" t="s">
        <v>497</v>
      </c>
      <c r="C54" s="34">
        <v>150</v>
      </c>
      <c r="D54" s="23">
        <v>138</v>
      </c>
      <c r="E54" s="25" t="s">
        <v>493</v>
      </c>
      <c r="F54" s="25" t="s">
        <v>498</v>
      </c>
      <c r="G54" s="25">
        <v>1</v>
      </c>
      <c r="H54" s="24">
        <v>5995</v>
      </c>
      <c r="I54" s="23"/>
      <c r="J54" s="33"/>
      <c r="K54" s="194" t="s">
        <v>471</v>
      </c>
    </row>
    <row r="55" spans="2:11" x14ac:dyDescent="0.2">
      <c r="B55" s="23" t="s">
        <v>383</v>
      </c>
      <c r="C55" s="34">
        <v>186</v>
      </c>
      <c r="D55" s="23">
        <v>139</v>
      </c>
      <c r="E55" s="25" t="s">
        <v>384</v>
      </c>
      <c r="F55" s="25" t="s">
        <v>385</v>
      </c>
      <c r="G55" s="25">
        <v>1</v>
      </c>
      <c r="H55" s="24">
        <v>25275.5</v>
      </c>
      <c r="I55" s="23"/>
      <c r="J55" s="33"/>
      <c r="K55" s="194" t="s">
        <v>212</v>
      </c>
    </row>
    <row r="56" spans="2:11" x14ac:dyDescent="0.2">
      <c r="B56" s="23" t="s">
        <v>383</v>
      </c>
      <c r="C56" s="34">
        <v>186</v>
      </c>
      <c r="D56" s="23">
        <v>140</v>
      </c>
      <c r="E56" s="25" t="s">
        <v>384</v>
      </c>
      <c r="F56" s="25" t="s">
        <v>386</v>
      </c>
      <c r="G56" s="25">
        <v>1</v>
      </c>
      <c r="H56" s="24">
        <v>21392.5</v>
      </c>
      <c r="I56" s="23"/>
      <c r="J56" s="33"/>
      <c r="K56" s="194" t="s">
        <v>212</v>
      </c>
    </row>
    <row r="57" spans="2:11" x14ac:dyDescent="0.2">
      <c r="B57" s="23" t="s">
        <v>383</v>
      </c>
      <c r="C57" s="34">
        <v>186</v>
      </c>
      <c r="D57" s="23">
        <v>141</v>
      </c>
      <c r="E57" s="25" t="s">
        <v>384</v>
      </c>
      <c r="F57" s="25" t="s">
        <v>388</v>
      </c>
      <c r="G57" s="25">
        <v>1</v>
      </c>
      <c r="H57" s="24">
        <v>10653</v>
      </c>
      <c r="I57" s="23"/>
      <c r="J57" s="33"/>
      <c r="K57" s="194" t="s">
        <v>212</v>
      </c>
    </row>
    <row r="58" spans="2:11" x14ac:dyDescent="0.2">
      <c r="B58" s="23" t="s">
        <v>383</v>
      </c>
      <c r="C58" s="34">
        <v>186</v>
      </c>
      <c r="D58" s="23">
        <v>142</v>
      </c>
      <c r="E58" s="25" t="s">
        <v>384</v>
      </c>
      <c r="F58" s="25" t="s">
        <v>387</v>
      </c>
      <c r="G58" s="25">
        <v>2</v>
      </c>
      <c r="H58" s="24">
        <v>20158.5</v>
      </c>
      <c r="I58" s="23"/>
      <c r="J58" s="33"/>
      <c r="K58" s="194" t="s">
        <v>212</v>
      </c>
    </row>
    <row r="59" spans="2:11" x14ac:dyDescent="0.2">
      <c r="B59" s="23" t="s">
        <v>229</v>
      </c>
      <c r="C59" s="34">
        <v>184</v>
      </c>
      <c r="D59" s="23">
        <v>143</v>
      </c>
      <c r="E59" s="25" t="s">
        <v>230</v>
      </c>
      <c r="F59" s="25" t="s">
        <v>211</v>
      </c>
      <c r="G59" s="25">
        <v>1</v>
      </c>
      <c r="H59" s="24">
        <v>10990</v>
      </c>
      <c r="I59" s="23"/>
      <c r="J59" s="33"/>
      <c r="K59" s="194" t="s">
        <v>231</v>
      </c>
    </row>
    <row r="60" spans="2:11" x14ac:dyDescent="0.2">
      <c r="B60" s="23" t="s">
        <v>389</v>
      </c>
      <c r="C60" s="34">
        <v>209</v>
      </c>
      <c r="D60" s="23">
        <v>144</v>
      </c>
      <c r="E60" s="25" t="s">
        <v>306</v>
      </c>
      <c r="F60" s="25" t="s">
        <v>390</v>
      </c>
      <c r="G60" s="25">
        <v>1</v>
      </c>
      <c r="H60" s="24">
        <v>16496</v>
      </c>
      <c r="I60" s="23"/>
      <c r="J60" s="33"/>
      <c r="K60" s="194" t="s">
        <v>212</v>
      </c>
    </row>
    <row r="61" spans="2:11" x14ac:dyDescent="0.2">
      <c r="B61" s="23" t="s">
        <v>499</v>
      </c>
      <c r="C61" s="34" t="s">
        <v>500</v>
      </c>
      <c r="D61" s="23">
        <v>145</v>
      </c>
      <c r="E61" s="25" t="s">
        <v>495</v>
      </c>
      <c r="F61" s="188" t="s">
        <v>830</v>
      </c>
      <c r="G61" s="25">
        <v>1</v>
      </c>
      <c r="H61" s="24">
        <v>8540</v>
      </c>
      <c r="I61" s="23"/>
      <c r="J61" s="33"/>
      <c r="K61" s="194" t="s">
        <v>471</v>
      </c>
    </row>
    <row r="62" spans="2:11" x14ac:dyDescent="0.2">
      <c r="B62" s="56" t="s">
        <v>232</v>
      </c>
      <c r="C62" s="34">
        <v>80</v>
      </c>
      <c r="D62" s="23">
        <v>146</v>
      </c>
      <c r="E62" s="25" t="s">
        <v>233</v>
      </c>
      <c r="F62" s="25" t="s">
        <v>234</v>
      </c>
      <c r="G62" s="25">
        <v>1</v>
      </c>
      <c r="H62" s="24">
        <v>15181</v>
      </c>
      <c r="I62" s="23"/>
      <c r="J62" s="23"/>
      <c r="K62" s="194" t="s">
        <v>231</v>
      </c>
    </row>
    <row r="63" spans="2:11" x14ac:dyDescent="0.2">
      <c r="B63" s="56" t="s">
        <v>391</v>
      </c>
      <c r="C63" s="34">
        <v>268</v>
      </c>
      <c r="D63" s="23">
        <v>147</v>
      </c>
      <c r="E63" s="25" t="s">
        <v>392</v>
      </c>
      <c r="F63" s="25" t="s">
        <v>393</v>
      </c>
      <c r="G63" s="25">
        <v>1</v>
      </c>
      <c r="H63" s="24">
        <v>3708</v>
      </c>
      <c r="I63" s="23"/>
      <c r="J63" s="23"/>
      <c r="K63" s="194" t="s">
        <v>212</v>
      </c>
    </row>
    <row r="64" spans="2:11" x14ac:dyDescent="0.2">
      <c r="B64" s="23"/>
      <c r="C64" s="23"/>
      <c r="D64" s="23">
        <v>148</v>
      </c>
      <c r="E64" s="25" t="s">
        <v>831</v>
      </c>
      <c r="F64" s="23" t="s">
        <v>832</v>
      </c>
      <c r="G64" s="23">
        <v>1</v>
      </c>
      <c r="H64" s="24">
        <v>18239</v>
      </c>
      <c r="I64" s="23"/>
      <c r="J64" s="33"/>
      <c r="K64" s="23" t="s">
        <v>212</v>
      </c>
    </row>
    <row r="65" spans="2:11" x14ac:dyDescent="0.2">
      <c r="B65" s="23"/>
      <c r="C65" s="23"/>
      <c r="D65" s="23">
        <v>149</v>
      </c>
      <c r="E65" s="25" t="s">
        <v>833</v>
      </c>
      <c r="F65" s="25" t="s">
        <v>834</v>
      </c>
      <c r="G65" s="25">
        <v>1</v>
      </c>
      <c r="H65" s="24">
        <v>24976</v>
      </c>
      <c r="I65" s="23"/>
      <c r="J65" s="23"/>
      <c r="K65" s="194" t="s">
        <v>579</v>
      </c>
    </row>
    <row r="66" spans="2:11" x14ac:dyDescent="0.2">
      <c r="B66" s="23"/>
      <c r="C66" s="23"/>
      <c r="D66" s="23">
        <v>150</v>
      </c>
      <c r="E66" s="25" t="s">
        <v>835</v>
      </c>
      <c r="F66" s="25" t="s">
        <v>836</v>
      </c>
      <c r="G66" s="25">
        <v>1</v>
      </c>
      <c r="H66" s="24">
        <v>7564.5</v>
      </c>
      <c r="I66" s="23"/>
      <c r="J66" s="23"/>
      <c r="K66" s="23" t="s">
        <v>579</v>
      </c>
    </row>
    <row r="67" spans="2:11" x14ac:dyDescent="0.2">
      <c r="B67" s="23"/>
      <c r="C67" s="23"/>
      <c r="D67" s="23">
        <v>151</v>
      </c>
      <c r="E67" s="25" t="s">
        <v>837</v>
      </c>
      <c r="F67" s="25" t="s">
        <v>838</v>
      </c>
      <c r="G67" s="25">
        <v>1</v>
      </c>
      <c r="H67" s="24">
        <v>7990</v>
      </c>
      <c r="I67" s="23"/>
      <c r="J67" s="23"/>
      <c r="K67" s="23" t="s">
        <v>839</v>
      </c>
    </row>
    <row r="68" spans="2:11" x14ac:dyDescent="0.2">
      <c r="B68" s="23"/>
      <c r="C68" s="23"/>
      <c r="D68" s="23">
        <v>152</v>
      </c>
      <c r="E68" s="25" t="s">
        <v>565</v>
      </c>
      <c r="F68" s="25" t="s">
        <v>840</v>
      </c>
      <c r="G68" s="25">
        <v>1</v>
      </c>
      <c r="H68" s="24">
        <v>9418.6</v>
      </c>
      <c r="I68" s="23"/>
      <c r="J68" s="23"/>
      <c r="K68" s="23" t="s">
        <v>579</v>
      </c>
    </row>
    <row r="69" spans="2:11" x14ac:dyDescent="0.2">
      <c r="B69" s="23"/>
      <c r="C69" s="23"/>
      <c r="D69" s="23">
        <v>153</v>
      </c>
      <c r="E69" s="25" t="s">
        <v>194</v>
      </c>
      <c r="F69" s="25" t="s">
        <v>195</v>
      </c>
      <c r="G69" s="25">
        <v>1</v>
      </c>
      <c r="H69" s="24">
        <v>14929</v>
      </c>
      <c r="I69" s="23"/>
      <c r="J69" s="23"/>
      <c r="K69" s="23" t="s">
        <v>266</v>
      </c>
    </row>
    <row r="70" spans="2:11" x14ac:dyDescent="0.2">
      <c r="B70" s="23"/>
      <c r="C70" s="23"/>
      <c r="D70" s="23">
        <v>154</v>
      </c>
      <c r="E70" s="25" t="s">
        <v>194</v>
      </c>
      <c r="F70" s="25" t="s">
        <v>196</v>
      </c>
      <c r="G70" s="25">
        <v>1</v>
      </c>
      <c r="H70" s="24">
        <v>25118</v>
      </c>
      <c r="I70" s="23"/>
      <c r="J70" s="23"/>
      <c r="K70" s="23" t="s">
        <v>266</v>
      </c>
    </row>
    <row r="71" spans="2:11" x14ac:dyDescent="0.2">
      <c r="B71" s="23"/>
      <c r="C71" s="23"/>
      <c r="D71" s="23">
        <v>155</v>
      </c>
      <c r="E71" s="25" t="s">
        <v>194</v>
      </c>
      <c r="F71" s="25" t="s">
        <v>197</v>
      </c>
      <c r="G71" s="25">
        <v>1</v>
      </c>
      <c r="H71" s="24">
        <v>10673</v>
      </c>
      <c r="I71" s="23"/>
      <c r="J71" s="23"/>
      <c r="K71" s="23" t="s">
        <v>266</v>
      </c>
    </row>
    <row r="72" spans="2:11" x14ac:dyDescent="0.2">
      <c r="B72" s="23"/>
      <c r="C72" s="23"/>
      <c r="D72" s="23">
        <v>156</v>
      </c>
      <c r="E72" s="25" t="s">
        <v>194</v>
      </c>
      <c r="F72" s="25" t="s">
        <v>198</v>
      </c>
      <c r="G72" s="25">
        <v>1</v>
      </c>
      <c r="H72" s="24">
        <v>7876</v>
      </c>
      <c r="I72" s="23"/>
      <c r="J72" s="23"/>
      <c r="K72" s="23" t="s">
        <v>266</v>
      </c>
    </row>
    <row r="73" spans="2:11" x14ac:dyDescent="0.2">
      <c r="B73" s="75" t="s">
        <v>535</v>
      </c>
      <c r="C73" s="34">
        <v>223</v>
      </c>
      <c r="D73" s="23">
        <v>157</v>
      </c>
      <c r="E73" s="25" t="s">
        <v>841</v>
      </c>
      <c r="F73" s="25" t="s">
        <v>842</v>
      </c>
      <c r="G73" s="25">
        <v>1</v>
      </c>
      <c r="H73" s="24">
        <v>10000</v>
      </c>
      <c r="I73" s="23"/>
      <c r="J73" s="23"/>
      <c r="K73" s="23"/>
    </row>
    <row r="74" spans="2:11" x14ac:dyDescent="0.2">
      <c r="B74" s="75"/>
      <c r="C74" s="34"/>
      <c r="D74" s="23"/>
      <c r="E74" s="25"/>
      <c r="F74" s="25" t="s">
        <v>842</v>
      </c>
      <c r="G74" s="25">
        <v>-1</v>
      </c>
      <c r="H74" s="24">
        <v>-10000</v>
      </c>
      <c r="I74" s="23"/>
      <c r="J74" s="33">
        <v>43100</v>
      </c>
      <c r="K74" s="23"/>
    </row>
    <row r="75" spans="2:11" x14ac:dyDescent="0.2">
      <c r="B75" s="33" t="s">
        <v>394</v>
      </c>
      <c r="C75" s="34">
        <v>212</v>
      </c>
      <c r="D75" s="23">
        <v>158</v>
      </c>
      <c r="E75" s="25" t="s">
        <v>395</v>
      </c>
      <c r="F75" s="25" t="s">
        <v>396</v>
      </c>
      <c r="G75" s="25">
        <v>1</v>
      </c>
      <c r="H75" s="24">
        <v>12481.8</v>
      </c>
      <c r="I75" s="23"/>
      <c r="J75" s="23"/>
      <c r="K75" s="194" t="s">
        <v>212</v>
      </c>
    </row>
    <row r="76" spans="2:11" x14ac:dyDescent="0.2">
      <c r="B76" s="33" t="s">
        <v>634</v>
      </c>
      <c r="C76" s="34">
        <v>235</v>
      </c>
      <c r="D76" s="23">
        <v>159</v>
      </c>
      <c r="E76" s="25" t="s">
        <v>635</v>
      </c>
      <c r="F76" s="25" t="s">
        <v>636</v>
      </c>
      <c r="G76" s="25">
        <v>1</v>
      </c>
      <c r="H76" s="24">
        <v>30624</v>
      </c>
      <c r="I76" s="23"/>
      <c r="J76" s="23"/>
      <c r="K76" s="23" t="s">
        <v>631</v>
      </c>
    </row>
    <row r="77" spans="2:11" x14ac:dyDescent="0.2">
      <c r="B77" s="93">
        <v>41113</v>
      </c>
      <c r="C77" s="34">
        <v>127</v>
      </c>
      <c r="D77" s="23">
        <v>160</v>
      </c>
      <c r="E77" s="25" t="s">
        <v>216</v>
      </c>
      <c r="F77" s="25" t="s">
        <v>217</v>
      </c>
      <c r="G77" s="25">
        <v>1</v>
      </c>
      <c r="H77" s="24">
        <v>7170</v>
      </c>
      <c r="I77" s="23"/>
      <c r="J77" s="23"/>
      <c r="K77" s="194" t="s">
        <v>843</v>
      </c>
    </row>
    <row r="78" spans="2:11" x14ac:dyDescent="0.2">
      <c r="B78" s="126"/>
      <c r="C78" s="160"/>
      <c r="D78" s="103"/>
      <c r="E78" s="652" t="s">
        <v>747</v>
      </c>
      <c r="F78" s="103"/>
      <c r="G78" s="103"/>
      <c r="H78" s="45">
        <f>SUM(H49:H77)</f>
        <v>635313.42000000004</v>
      </c>
      <c r="I78" s="45"/>
      <c r="J78" s="103"/>
      <c r="K78" s="128"/>
    </row>
    <row r="82" spans="2:11" ht="15" x14ac:dyDescent="0.2">
      <c r="B82" s="1"/>
      <c r="C82" s="649"/>
      <c r="D82" s="1"/>
      <c r="F82" s="12"/>
      <c r="H82" s="1"/>
      <c r="I82" s="1"/>
    </row>
    <row r="83" spans="2:11" ht="15" x14ac:dyDescent="0.2">
      <c r="B83" s="1"/>
      <c r="C83" s="649"/>
      <c r="D83" s="1"/>
      <c r="F83" s="12"/>
      <c r="H83" s="1"/>
      <c r="I83" s="1"/>
    </row>
    <row r="84" spans="2:11" ht="15" x14ac:dyDescent="0.2">
      <c r="B84" s="1"/>
      <c r="C84" s="649"/>
      <c r="D84" s="1"/>
      <c r="F84" s="12"/>
      <c r="H84" s="1"/>
      <c r="I84" s="1"/>
    </row>
    <row r="85" spans="2:11" ht="15" x14ac:dyDescent="0.2">
      <c r="B85" s="1"/>
      <c r="C85" s="649"/>
      <c r="D85" s="1"/>
      <c r="F85" s="12"/>
      <c r="H85" s="1"/>
      <c r="I85" s="1"/>
    </row>
    <row r="86" spans="2:11" ht="15" x14ac:dyDescent="0.2">
      <c r="B86" s="1"/>
      <c r="C86" s="649"/>
      <c r="D86" s="1"/>
      <c r="F86" s="12"/>
      <c r="H86" s="1"/>
      <c r="I86" s="1"/>
    </row>
    <row r="87" spans="2:11" x14ac:dyDescent="0.2">
      <c r="B87" s="863" t="s">
        <v>262</v>
      </c>
      <c r="C87" s="863"/>
      <c r="D87" s="863"/>
      <c r="E87" s="863"/>
      <c r="F87" s="863"/>
      <c r="G87" s="863"/>
      <c r="H87" s="863"/>
      <c r="I87" s="863"/>
      <c r="J87" s="863"/>
      <c r="K87" s="863"/>
    </row>
    <row r="89" spans="2:11" x14ac:dyDescent="0.2">
      <c r="B89" s="16" t="s">
        <v>108</v>
      </c>
      <c r="C89" s="16" t="s">
        <v>109</v>
      </c>
      <c r="D89" s="16" t="s">
        <v>110</v>
      </c>
      <c r="E89" s="16" t="s">
        <v>111</v>
      </c>
      <c r="F89" s="16" t="s">
        <v>112</v>
      </c>
      <c r="G89" s="16" t="s">
        <v>113</v>
      </c>
      <c r="H89" s="17" t="s">
        <v>114</v>
      </c>
      <c r="I89" s="862" t="s">
        <v>115</v>
      </c>
      <c r="J89" s="862"/>
      <c r="K89" s="16" t="s">
        <v>116</v>
      </c>
    </row>
    <row r="90" spans="2:11" x14ac:dyDescent="0.2">
      <c r="B90" s="18" t="s">
        <v>117</v>
      </c>
      <c r="C90" s="18" t="s">
        <v>118</v>
      </c>
      <c r="D90" s="18" t="s">
        <v>119</v>
      </c>
      <c r="E90" s="18" t="s">
        <v>120</v>
      </c>
      <c r="F90" s="18"/>
      <c r="G90" s="18" t="s">
        <v>121</v>
      </c>
      <c r="H90" s="19" t="s">
        <v>122</v>
      </c>
      <c r="I90" s="652" t="s">
        <v>123</v>
      </c>
      <c r="J90" s="652" t="s">
        <v>124</v>
      </c>
      <c r="K90" s="18"/>
    </row>
    <row r="91" spans="2:11" x14ac:dyDescent="0.2">
      <c r="B91" s="568"/>
      <c r="C91" s="286"/>
      <c r="D91" s="89"/>
      <c r="E91" s="16" t="s">
        <v>829</v>
      </c>
      <c r="F91" s="568"/>
      <c r="G91" s="89"/>
      <c r="H91" s="17">
        <f>H78</f>
        <v>635313.42000000004</v>
      </c>
      <c r="I91" s="16"/>
      <c r="J91" s="16"/>
      <c r="K91" s="16"/>
    </row>
    <row r="92" spans="2:11" x14ac:dyDescent="0.2">
      <c r="B92" s="569">
        <v>41127</v>
      </c>
      <c r="C92" s="570">
        <v>135</v>
      </c>
      <c r="D92" s="571">
        <v>161</v>
      </c>
      <c r="E92" s="572" t="s">
        <v>381</v>
      </c>
      <c r="F92" s="572" t="s">
        <v>844</v>
      </c>
      <c r="G92" s="572">
        <v>1</v>
      </c>
      <c r="H92" s="573">
        <v>28254</v>
      </c>
      <c r="I92" s="571"/>
      <c r="J92" s="571"/>
      <c r="K92" s="574" t="s">
        <v>534</v>
      </c>
    </row>
    <row r="93" spans="2:11" x14ac:dyDescent="0.2">
      <c r="B93" s="575">
        <v>41127</v>
      </c>
      <c r="C93" s="34">
        <v>135</v>
      </c>
      <c r="D93" s="23">
        <v>162</v>
      </c>
      <c r="E93" s="25" t="s">
        <v>381</v>
      </c>
      <c r="F93" s="25" t="s">
        <v>845</v>
      </c>
      <c r="G93" s="25">
        <v>1</v>
      </c>
      <c r="H93" s="24">
        <v>14127</v>
      </c>
      <c r="I93" s="23"/>
      <c r="J93" s="23"/>
      <c r="K93" s="311" t="s">
        <v>534</v>
      </c>
    </row>
    <row r="94" spans="2:11" x14ac:dyDescent="0.2">
      <c r="B94" s="575">
        <v>41127</v>
      </c>
      <c r="C94" s="34">
        <v>135</v>
      </c>
      <c r="D94" s="23">
        <v>163</v>
      </c>
      <c r="E94" s="25" t="s">
        <v>381</v>
      </c>
      <c r="F94" s="25" t="s">
        <v>846</v>
      </c>
      <c r="G94" s="25">
        <v>1</v>
      </c>
      <c r="H94" s="24">
        <v>9418</v>
      </c>
      <c r="I94" s="23"/>
      <c r="J94" s="23"/>
      <c r="K94" s="311" t="s">
        <v>534</v>
      </c>
    </row>
    <row r="95" spans="2:11" x14ac:dyDescent="0.2">
      <c r="B95" s="575">
        <v>41127</v>
      </c>
      <c r="C95" s="34">
        <v>135</v>
      </c>
      <c r="D95" s="23">
        <v>164</v>
      </c>
      <c r="E95" s="25" t="s">
        <v>381</v>
      </c>
      <c r="F95" s="25" t="s">
        <v>847</v>
      </c>
      <c r="G95" s="25">
        <v>1</v>
      </c>
      <c r="H95" s="24">
        <v>6001</v>
      </c>
      <c r="I95" s="23"/>
      <c r="J95" s="23"/>
      <c r="K95" s="311" t="s">
        <v>534</v>
      </c>
    </row>
    <row r="96" spans="2:11" x14ac:dyDescent="0.2">
      <c r="B96" s="575">
        <v>41241</v>
      </c>
      <c r="C96" s="34">
        <v>197</v>
      </c>
      <c r="D96" s="23">
        <v>165</v>
      </c>
      <c r="E96" s="25" t="s">
        <v>392</v>
      </c>
      <c r="F96" s="25" t="s">
        <v>848</v>
      </c>
      <c r="G96" s="25">
        <v>1</v>
      </c>
      <c r="H96" s="24">
        <v>17880</v>
      </c>
      <c r="I96" s="23"/>
      <c r="J96" s="33"/>
      <c r="K96" s="576" t="s">
        <v>212</v>
      </c>
    </row>
    <row r="97" spans="2:12" x14ac:dyDescent="0.2">
      <c r="B97" s="575">
        <v>41424</v>
      </c>
      <c r="C97" s="34">
        <v>87</v>
      </c>
      <c r="D97" s="23">
        <v>166</v>
      </c>
      <c r="E97" s="188" t="s">
        <v>159</v>
      </c>
      <c r="F97" s="188" t="s">
        <v>172</v>
      </c>
      <c r="G97" s="25">
        <v>1</v>
      </c>
      <c r="H97" s="24">
        <v>26197</v>
      </c>
      <c r="I97" s="23"/>
      <c r="J97" s="23"/>
      <c r="K97" s="576" t="s">
        <v>173</v>
      </c>
    </row>
    <row r="98" spans="2:12" x14ac:dyDescent="0.2">
      <c r="B98" s="575">
        <v>41501</v>
      </c>
      <c r="C98" s="34">
        <v>143</v>
      </c>
      <c r="D98" s="23">
        <v>167</v>
      </c>
      <c r="E98" s="188" t="s">
        <v>174</v>
      </c>
      <c r="F98" s="188" t="s">
        <v>175</v>
      </c>
      <c r="G98" s="25">
        <v>1</v>
      </c>
      <c r="H98" s="24">
        <v>8425</v>
      </c>
      <c r="I98" s="23"/>
      <c r="J98" s="23"/>
      <c r="K98" s="576" t="s">
        <v>173</v>
      </c>
    </row>
    <row r="99" spans="2:12" x14ac:dyDescent="0.2">
      <c r="B99" s="575">
        <v>41505</v>
      </c>
      <c r="C99" s="34">
        <v>146</v>
      </c>
      <c r="D99" s="23">
        <v>168</v>
      </c>
      <c r="E99" s="188" t="s">
        <v>176</v>
      </c>
      <c r="F99" s="188" t="s">
        <v>177</v>
      </c>
      <c r="G99" s="25">
        <v>1</v>
      </c>
      <c r="H99" s="24">
        <v>20388.5</v>
      </c>
      <c r="I99" s="23"/>
      <c r="J99" s="23"/>
      <c r="K99" s="576" t="s">
        <v>178</v>
      </c>
    </row>
    <row r="100" spans="2:12" x14ac:dyDescent="0.2">
      <c r="B100" s="575">
        <v>41596</v>
      </c>
      <c r="C100" s="34">
        <v>770192</v>
      </c>
      <c r="D100" s="23">
        <v>169</v>
      </c>
      <c r="E100" s="233" t="s">
        <v>585</v>
      </c>
      <c r="F100" s="188" t="s">
        <v>586</v>
      </c>
      <c r="G100" s="25">
        <v>1</v>
      </c>
      <c r="H100" s="24">
        <v>10229</v>
      </c>
      <c r="I100" s="23"/>
      <c r="J100" s="23"/>
      <c r="K100" s="576" t="s">
        <v>579</v>
      </c>
    </row>
    <row r="101" spans="2:12" x14ac:dyDescent="0.2">
      <c r="B101" s="575">
        <v>41613</v>
      </c>
      <c r="C101" s="34">
        <v>770214</v>
      </c>
      <c r="D101" s="23">
        <v>170</v>
      </c>
      <c r="E101" s="188" t="s">
        <v>587</v>
      </c>
      <c r="F101" s="188" t="s">
        <v>588</v>
      </c>
      <c r="G101" s="25">
        <v>1</v>
      </c>
      <c r="H101" s="24">
        <v>3959.12</v>
      </c>
      <c r="I101" s="23"/>
      <c r="J101" s="23"/>
      <c r="K101" s="576" t="s">
        <v>579</v>
      </c>
    </row>
    <row r="102" spans="2:12" x14ac:dyDescent="0.2">
      <c r="B102" s="575">
        <v>41620</v>
      </c>
      <c r="C102" s="34">
        <v>239</v>
      </c>
      <c r="D102" s="23">
        <v>171</v>
      </c>
      <c r="E102" s="188" t="s">
        <v>418</v>
      </c>
      <c r="F102" s="188" t="s">
        <v>419</v>
      </c>
      <c r="G102" s="25">
        <v>1</v>
      </c>
      <c r="H102" s="24">
        <v>3500</v>
      </c>
      <c r="I102" s="23"/>
      <c r="J102" s="33"/>
      <c r="K102" s="576" t="s">
        <v>212</v>
      </c>
    </row>
    <row r="103" spans="2:12" x14ac:dyDescent="0.2">
      <c r="B103" s="575">
        <v>41627</v>
      </c>
      <c r="C103" s="34">
        <v>247</v>
      </c>
      <c r="D103" s="23">
        <v>172</v>
      </c>
      <c r="E103" s="188" t="s">
        <v>849</v>
      </c>
      <c r="F103" s="188" t="s">
        <v>598</v>
      </c>
      <c r="G103" s="25">
        <v>4</v>
      </c>
      <c r="H103" s="24">
        <v>20727</v>
      </c>
      <c r="I103" s="23"/>
      <c r="J103" s="23"/>
      <c r="K103" s="576" t="s">
        <v>579</v>
      </c>
    </row>
    <row r="104" spans="2:12" x14ac:dyDescent="0.2">
      <c r="B104" s="310">
        <v>41631</v>
      </c>
      <c r="C104" s="34">
        <v>249</v>
      </c>
      <c r="D104" s="23">
        <v>173</v>
      </c>
      <c r="E104" s="188" t="s">
        <v>420</v>
      </c>
      <c r="F104" s="188" t="s">
        <v>421</v>
      </c>
      <c r="G104" s="25">
        <v>1</v>
      </c>
      <c r="H104" s="24">
        <v>5590</v>
      </c>
      <c r="I104" s="23"/>
      <c r="J104" s="33"/>
      <c r="K104" s="576" t="s">
        <v>422</v>
      </c>
    </row>
    <row r="105" spans="2:12" x14ac:dyDescent="0.2">
      <c r="B105" s="310">
        <v>41631</v>
      </c>
      <c r="C105" s="34">
        <v>249</v>
      </c>
      <c r="D105" s="23">
        <v>174</v>
      </c>
      <c r="E105" s="188" t="s">
        <v>420</v>
      </c>
      <c r="F105" s="188" t="s">
        <v>423</v>
      </c>
      <c r="G105" s="25">
        <v>1</v>
      </c>
      <c r="H105" s="24">
        <v>5545</v>
      </c>
      <c r="I105" s="23"/>
      <c r="J105" s="33"/>
      <c r="K105" s="576" t="s">
        <v>424</v>
      </c>
    </row>
    <row r="106" spans="2:12" ht="25.5" x14ac:dyDescent="0.2">
      <c r="B106" s="310">
        <v>41611</v>
      </c>
      <c r="C106" s="34">
        <v>770210</v>
      </c>
      <c r="D106" s="23">
        <v>175</v>
      </c>
      <c r="E106" s="233" t="s">
        <v>599</v>
      </c>
      <c r="F106" s="188" t="s">
        <v>600</v>
      </c>
      <c r="G106" s="25">
        <v>1</v>
      </c>
      <c r="H106" s="24">
        <v>23990</v>
      </c>
      <c r="I106" s="23"/>
      <c r="J106" s="33"/>
      <c r="K106" s="576" t="s">
        <v>579</v>
      </c>
    </row>
    <row r="107" spans="2:12" x14ac:dyDescent="0.2">
      <c r="B107" s="575">
        <v>41688</v>
      </c>
      <c r="C107" s="34">
        <v>21</v>
      </c>
      <c r="D107" s="23">
        <v>176</v>
      </c>
      <c r="E107" s="188" t="s">
        <v>850</v>
      </c>
      <c r="F107" s="188" t="s">
        <v>851</v>
      </c>
      <c r="G107" s="25">
        <v>1</v>
      </c>
      <c r="H107" s="24">
        <v>26620</v>
      </c>
      <c r="I107" s="23"/>
      <c r="J107" s="23"/>
      <c r="K107" s="576" t="s">
        <v>192</v>
      </c>
    </row>
    <row r="108" spans="2:12" x14ac:dyDescent="0.2">
      <c r="B108" s="575">
        <v>42121</v>
      </c>
      <c r="C108" s="34">
        <v>77090</v>
      </c>
      <c r="D108" s="23">
        <v>177</v>
      </c>
      <c r="E108" s="188" t="s">
        <v>852</v>
      </c>
      <c r="F108" s="188" t="s">
        <v>853</v>
      </c>
      <c r="G108" s="25">
        <v>1</v>
      </c>
      <c r="H108" s="24">
        <v>3890</v>
      </c>
      <c r="I108" s="23"/>
      <c r="J108" s="23"/>
      <c r="K108" s="576" t="s">
        <v>266</v>
      </c>
    </row>
    <row r="109" spans="2:12" x14ac:dyDescent="0.2">
      <c r="B109" s="575">
        <v>42212</v>
      </c>
      <c r="C109" s="34"/>
      <c r="D109" s="23">
        <v>178</v>
      </c>
      <c r="E109" s="188" t="s">
        <v>436</v>
      </c>
      <c r="F109" s="188" t="s">
        <v>437</v>
      </c>
      <c r="G109" s="25">
        <v>1</v>
      </c>
      <c r="H109" s="24">
        <v>17056</v>
      </c>
      <c r="I109" s="23"/>
      <c r="J109" s="23"/>
      <c r="K109" s="576" t="s">
        <v>260</v>
      </c>
    </row>
    <row r="110" spans="2:12" x14ac:dyDescent="0.2">
      <c r="B110" s="575">
        <v>42320</v>
      </c>
      <c r="C110" s="34"/>
      <c r="D110" s="23">
        <v>179</v>
      </c>
      <c r="E110" s="188" t="s">
        <v>854</v>
      </c>
      <c r="F110" s="188" t="s">
        <v>647</v>
      </c>
      <c r="G110" s="25">
        <v>1</v>
      </c>
      <c r="H110" s="24">
        <v>18651.2</v>
      </c>
      <c r="I110" s="23"/>
      <c r="J110" s="23"/>
      <c r="K110" s="576" t="s">
        <v>631</v>
      </c>
      <c r="L110" s="567"/>
    </row>
    <row r="111" spans="2:12" x14ac:dyDescent="0.2">
      <c r="B111" s="575">
        <v>42548</v>
      </c>
      <c r="C111" s="34">
        <v>16082</v>
      </c>
      <c r="D111" s="23">
        <v>180</v>
      </c>
      <c r="E111" s="188" t="s">
        <v>854</v>
      </c>
      <c r="F111" s="188" t="s">
        <v>648</v>
      </c>
      <c r="G111" s="25">
        <v>1</v>
      </c>
      <c r="H111" s="24">
        <v>10743</v>
      </c>
      <c r="I111" s="23"/>
      <c r="J111" s="23"/>
      <c r="K111" s="576" t="s">
        <v>631</v>
      </c>
    </row>
    <row r="112" spans="2:12" x14ac:dyDescent="0.2">
      <c r="B112" s="310">
        <v>42577</v>
      </c>
      <c r="C112" s="34">
        <v>16102</v>
      </c>
      <c r="D112" s="23">
        <v>181</v>
      </c>
      <c r="E112" s="188" t="s">
        <v>855</v>
      </c>
      <c r="F112" s="188" t="s">
        <v>856</v>
      </c>
      <c r="G112" s="25">
        <v>1</v>
      </c>
      <c r="H112" s="24">
        <v>13169</v>
      </c>
      <c r="I112" s="23"/>
      <c r="J112" s="33"/>
      <c r="K112" s="576" t="s">
        <v>212</v>
      </c>
    </row>
    <row r="113" spans="2:11" x14ac:dyDescent="0.2">
      <c r="B113" s="310">
        <v>42734</v>
      </c>
      <c r="C113" s="34">
        <v>16181</v>
      </c>
      <c r="D113" s="23">
        <v>182</v>
      </c>
      <c r="E113" s="188" t="s">
        <v>857</v>
      </c>
      <c r="F113" s="188" t="s">
        <v>196</v>
      </c>
      <c r="G113" s="25">
        <v>1</v>
      </c>
      <c r="H113" s="24">
        <v>24048</v>
      </c>
      <c r="I113" s="23"/>
      <c r="J113" s="33"/>
      <c r="K113" s="576" t="s">
        <v>212</v>
      </c>
    </row>
    <row r="114" spans="2:11" x14ac:dyDescent="0.2">
      <c r="B114" s="310">
        <v>42852</v>
      </c>
      <c r="C114" s="34"/>
      <c r="D114" s="23">
        <v>183</v>
      </c>
      <c r="E114" s="188" t="s">
        <v>707</v>
      </c>
      <c r="F114" s="188" t="s">
        <v>708</v>
      </c>
      <c r="G114" s="25">
        <v>1</v>
      </c>
      <c r="H114" s="24">
        <f>9990+193.96</f>
        <v>10183.959999999999</v>
      </c>
      <c r="I114" s="23"/>
      <c r="J114" s="33"/>
      <c r="K114" s="576" t="s">
        <v>607</v>
      </c>
    </row>
    <row r="115" spans="2:11" x14ac:dyDescent="0.2">
      <c r="B115" s="310">
        <v>42852</v>
      </c>
      <c r="C115" s="34"/>
      <c r="D115" s="23">
        <v>184</v>
      </c>
      <c r="E115" s="188" t="s">
        <v>707</v>
      </c>
      <c r="F115" s="188" t="s">
        <v>709</v>
      </c>
      <c r="G115" s="25">
        <v>1</v>
      </c>
      <c r="H115" s="24">
        <f>9990+193.96</f>
        <v>10183.959999999999</v>
      </c>
      <c r="I115" s="23"/>
      <c r="J115" s="33"/>
      <c r="K115" s="576" t="s">
        <v>607</v>
      </c>
    </row>
    <row r="116" spans="2:11" x14ac:dyDescent="0.2">
      <c r="B116" s="310">
        <v>42852</v>
      </c>
      <c r="C116" s="34"/>
      <c r="D116" s="23">
        <v>185</v>
      </c>
      <c r="E116" s="188" t="s">
        <v>707</v>
      </c>
      <c r="F116" s="188" t="s">
        <v>710</v>
      </c>
      <c r="G116" s="25">
        <v>1</v>
      </c>
      <c r="H116" s="24">
        <f>4990.04+7.04</f>
        <v>4997.08</v>
      </c>
      <c r="I116" s="24"/>
      <c r="J116" s="33"/>
      <c r="K116" s="576" t="s">
        <v>607</v>
      </c>
    </row>
    <row r="117" spans="2:11" x14ac:dyDescent="0.2">
      <c r="B117" s="310">
        <v>42860</v>
      </c>
      <c r="C117" s="34"/>
      <c r="D117" s="23">
        <v>186</v>
      </c>
      <c r="E117" s="188" t="s">
        <v>381</v>
      </c>
      <c r="F117" s="188" t="s">
        <v>858</v>
      </c>
      <c r="G117" s="25">
        <v>1</v>
      </c>
      <c r="H117" s="24">
        <v>2000</v>
      </c>
      <c r="I117" s="23"/>
      <c r="J117" s="33"/>
      <c r="K117" s="576" t="s">
        <v>471</v>
      </c>
    </row>
    <row r="118" spans="2:11" x14ac:dyDescent="0.2">
      <c r="B118" s="587">
        <v>43059</v>
      </c>
      <c r="C118" s="57"/>
      <c r="D118" s="35">
        <v>187</v>
      </c>
      <c r="E118" s="196" t="s">
        <v>652</v>
      </c>
      <c r="F118" s="196" t="s">
        <v>653</v>
      </c>
      <c r="G118" s="51">
        <v>2</v>
      </c>
      <c r="H118" s="36">
        <v>5800</v>
      </c>
      <c r="I118" s="35"/>
      <c r="J118" s="60"/>
      <c r="K118" s="588" t="s">
        <v>631</v>
      </c>
    </row>
    <row r="119" spans="2:11" x14ac:dyDescent="0.2">
      <c r="B119" s="750">
        <v>43374</v>
      </c>
      <c r="C119" s="751"/>
      <c r="D119" s="752">
        <v>188</v>
      </c>
      <c r="E119" s="753"/>
      <c r="F119" s="753" t="s">
        <v>1252</v>
      </c>
      <c r="G119" s="720"/>
      <c r="H119" s="754">
        <v>27000</v>
      </c>
      <c r="I119" s="752"/>
      <c r="J119" s="750"/>
      <c r="K119" s="326" t="s">
        <v>631</v>
      </c>
    </row>
    <row r="120" spans="2:11" x14ac:dyDescent="0.2">
      <c r="B120" s="750">
        <v>43465</v>
      </c>
      <c r="C120" s="751"/>
      <c r="D120" s="752">
        <v>189</v>
      </c>
      <c r="E120" s="753" t="s">
        <v>436</v>
      </c>
      <c r="F120" s="753" t="s">
        <v>1318</v>
      </c>
      <c r="G120" s="720">
        <v>1</v>
      </c>
      <c r="H120" s="754">
        <v>14023.54</v>
      </c>
      <c r="I120" s="752"/>
      <c r="J120" s="750"/>
      <c r="K120" s="326" t="s">
        <v>212</v>
      </c>
    </row>
    <row r="121" spans="2:11" x14ac:dyDescent="0.2">
      <c r="B121" s="750">
        <v>43654</v>
      </c>
      <c r="C121" s="751">
        <v>19097</v>
      </c>
      <c r="D121" s="752">
        <v>190</v>
      </c>
      <c r="E121" s="753" t="s">
        <v>436</v>
      </c>
      <c r="F121" s="753" t="s">
        <v>1317</v>
      </c>
      <c r="G121" s="720">
        <v>1</v>
      </c>
      <c r="H121" s="754">
        <v>6897</v>
      </c>
      <c r="I121" s="752"/>
      <c r="J121" s="750"/>
      <c r="K121" s="326" t="s">
        <v>212</v>
      </c>
    </row>
    <row r="122" spans="2:11" x14ac:dyDescent="0.2">
      <c r="B122" s="750">
        <v>43654</v>
      </c>
      <c r="C122" s="751">
        <v>19097</v>
      </c>
      <c r="D122" s="752">
        <v>191</v>
      </c>
      <c r="E122" s="753" t="s">
        <v>436</v>
      </c>
      <c r="F122" s="753" t="s">
        <v>1253</v>
      </c>
      <c r="G122" s="720">
        <v>1</v>
      </c>
      <c r="H122" s="754">
        <v>7098.34</v>
      </c>
      <c r="I122" s="752"/>
      <c r="J122" s="750"/>
      <c r="K122" s="326" t="s">
        <v>212</v>
      </c>
    </row>
    <row r="123" spans="2:11" x14ac:dyDescent="0.2">
      <c r="B123" s="750">
        <v>43724</v>
      </c>
      <c r="C123" s="751">
        <v>19123</v>
      </c>
      <c r="D123" s="752">
        <v>192</v>
      </c>
      <c r="E123" s="753" t="s">
        <v>436</v>
      </c>
      <c r="F123" s="753" t="s">
        <v>1319</v>
      </c>
      <c r="G123" s="720">
        <v>1</v>
      </c>
      <c r="H123" s="754">
        <v>8642</v>
      </c>
      <c r="I123" s="752"/>
      <c r="J123" s="750"/>
      <c r="K123" s="326" t="s">
        <v>212</v>
      </c>
    </row>
    <row r="124" spans="2:11" x14ac:dyDescent="0.2">
      <c r="B124" s="750">
        <v>43728</v>
      </c>
      <c r="C124" s="751">
        <v>19126</v>
      </c>
      <c r="D124" s="752">
        <v>193</v>
      </c>
      <c r="E124" s="753" t="s">
        <v>1320</v>
      </c>
      <c r="F124" s="753" t="s">
        <v>1321</v>
      </c>
      <c r="G124" s="720">
        <v>1</v>
      </c>
      <c r="H124" s="754">
        <v>37653</v>
      </c>
      <c r="I124" s="752"/>
      <c r="J124" s="750"/>
      <c r="K124" s="326" t="s">
        <v>579</v>
      </c>
    </row>
    <row r="125" spans="2:11" x14ac:dyDescent="0.2">
      <c r="B125" s="750">
        <v>43668</v>
      </c>
      <c r="C125" s="751">
        <v>77159</v>
      </c>
      <c r="D125" s="752">
        <v>194</v>
      </c>
      <c r="E125" s="753"/>
      <c r="F125" s="753" t="s">
        <v>1324</v>
      </c>
      <c r="G125" s="720">
        <v>1</v>
      </c>
      <c r="H125" s="754">
        <v>3630</v>
      </c>
      <c r="I125" s="752"/>
      <c r="J125" s="750"/>
      <c r="K125" s="326" t="s">
        <v>260</v>
      </c>
    </row>
    <row r="126" spans="2:11" x14ac:dyDescent="0.2">
      <c r="B126" s="750">
        <v>43731</v>
      </c>
      <c r="C126" s="751">
        <v>19129</v>
      </c>
      <c r="D126" s="752">
        <v>195</v>
      </c>
      <c r="E126" s="753" t="s">
        <v>1322</v>
      </c>
      <c r="F126" s="753" t="s">
        <v>1323</v>
      </c>
      <c r="G126" s="720">
        <v>1</v>
      </c>
      <c r="H126" s="754">
        <v>17490</v>
      </c>
      <c r="I126" s="752"/>
      <c r="J126" s="750"/>
      <c r="K126" s="326" t="s">
        <v>212</v>
      </c>
    </row>
    <row r="127" spans="2:11" x14ac:dyDescent="0.2">
      <c r="B127" s="750">
        <v>43885</v>
      </c>
      <c r="C127" s="751"/>
      <c r="D127" s="752">
        <v>196</v>
      </c>
      <c r="E127" s="753" t="s">
        <v>436</v>
      </c>
      <c r="F127" s="753" t="s">
        <v>1457</v>
      </c>
      <c r="G127" s="720">
        <v>1</v>
      </c>
      <c r="H127" s="754">
        <v>30460.54</v>
      </c>
      <c r="I127" s="752"/>
      <c r="J127" s="750"/>
      <c r="K127" s="326" t="s">
        <v>212</v>
      </c>
    </row>
    <row r="128" spans="2:11" x14ac:dyDescent="0.2">
      <c r="B128" s="750">
        <v>43892</v>
      </c>
      <c r="C128" s="751"/>
      <c r="D128" s="752">
        <v>197</v>
      </c>
      <c r="E128" s="753" t="s">
        <v>1449</v>
      </c>
      <c r="F128" s="753" t="s">
        <v>1458</v>
      </c>
      <c r="G128" s="720">
        <v>1</v>
      </c>
      <c r="H128" s="754">
        <v>30514</v>
      </c>
      <c r="I128" s="752"/>
      <c r="J128" s="750"/>
      <c r="K128" s="326" t="s">
        <v>579</v>
      </c>
    </row>
    <row r="129" spans="2:11" x14ac:dyDescent="0.2">
      <c r="B129" s="750">
        <v>43921</v>
      </c>
      <c r="C129" s="751"/>
      <c r="D129" s="752">
        <v>198</v>
      </c>
      <c r="E129" s="753"/>
      <c r="F129" s="753" t="s">
        <v>1451</v>
      </c>
      <c r="G129" s="720">
        <v>2</v>
      </c>
      <c r="H129" s="754">
        <v>7139</v>
      </c>
      <c r="I129" s="752"/>
      <c r="J129" s="750"/>
      <c r="K129" s="326" t="s">
        <v>212</v>
      </c>
    </row>
    <row r="130" spans="2:11" x14ac:dyDescent="0.2">
      <c r="B130" s="750">
        <v>44069</v>
      </c>
      <c r="C130" s="751"/>
      <c r="D130" s="752">
        <v>199</v>
      </c>
      <c r="E130" s="753"/>
      <c r="F130" s="753" t="s">
        <v>1452</v>
      </c>
      <c r="G130" s="720">
        <v>1</v>
      </c>
      <c r="H130" s="754">
        <v>5990</v>
      </c>
      <c r="I130" s="752"/>
      <c r="J130" s="750"/>
      <c r="K130" s="326" t="s">
        <v>471</v>
      </c>
    </row>
    <row r="131" spans="2:11" x14ac:dyDescent="0.2">
      <c r="B131" s="750">
        <v>44089</v>
      </c>
      <c r="C131" s="751"/>
      <c r="D131" s="752">
        <v>200</v>
      </c>
      <c r="E131" s="753"/>
      <c r="F131" s="753" t="s">
        <v>1453</v>
      </c>
      <c r="G131" s="720">
        <v>1</v>
      </c>
      <c r="H131" s="754">
        <v>9039.99</v>
      </c>
      <c r="I131" s="752"/>
      <c r="J131" s="750"/>
      <c r="K131" s="326" t="s">
        <v>579</v>
      </c>
    </row>
    <row r="132" spans="2:11" x14ac:dyDescent="0.2">
      <c r="B132" s="750">
        <v>44124</v>
      </c>
      <c r="C132" s="751"/>
      <c r="D132" s="752">
        <v>201</v>
      </c>
      <c r="E132" s="753"/>
      <c r="F132" s="753" t="s">
        <v>1454</v>
      </c>
      <c r="G132" s="720">
        <v>1</v>
      </c>
      <c r="H132" s="754">
        <v>18817</v>
      </c>
      <c r="I132" s="752"/>
      <c r="J132" s="750"/>
      <c r="K132" s="326" t="s">
        <v>260</v>
      </c>
    </row>
    <row r="133" spans="2:11" x14ac:dyDescent="0.2">
      <c r="B133" s="750">
        <v>44904</v>
      </c>
      <c r="C133" s="751"/>
      <c r="D133" s="752">
        <v>202</v>
      </c>
      <c r="E133" s="753"/>
      <c r="F133" s="753" t="s">
        <v>1455</v>
      </c>
      <c r="G133" s="720">
        <v>2</v>
      </c>
      <c r="H133" s="754">
        <v>30109.03</v>
      </c>
      <c r="I133" s="752"/>
      <c r="J133" s="750"/>
      <c r="K133" s="326" t="s">
        <v>534</v>
      </c>
    </row>
    <row r="134" spans="2:11" x14ac:dyDescent="0.2">
      <c r="B134" s="750">
        <v>44152</v>
      </c>
      <c r="C134" s="751"/>
      <c r="D134" s="752">
        <v>203</v>
      </c>
      <c r="E134" s="753"/>
      <c r="F134" s="753" t="s">
        <v>1456</v>
      </c>
      <c r="G134" s="720">
        <v>1</v>
      </c>
      <c r="H134" s="754">
        <v>12200</v>
      </c>
      <c r="I134" s="752"/>
      <c r="J134" s="750"/>
      <c r="K134" s="326" t="s">
        <v>260</v>
      </c>
    </row>
    <row r="135" spans="2:11" x14ac:dyDescent="0.2">
      <c r="B135" s="750">
        <v>44301</v>
      </c>
      <c r="C135" s="751"/>
      <c r="D135" s="752">
        <v>204</v>
      </c>
      <c r="E135" s="753" t="s">
        <v>857</v>
      </c>
      <c r="F135" s="753" t="s">
        <v>1488</v>
      </c>
      <c r="G135" s="720">
        <v>1</v>
      </c>
      <c r="H135" s="754">
        <v>9252</v>
      </c>
      <c r="I135" s="752"/>
      <c r="J135" s="750"/>
      <c r="K135" s="326" t="s">
        <v>260</v>
      </c>
    </row>
    <row r="136" spans="2:11" x14ac:dyDescent="0.2">
      <c r="B136" s="750">
        <v>44305</v>
      </c>
      <c r="C136" s="751"/>
      <c r="D136" s="752">
        <v>205</v>
      </c>
      <c r="E136" s="753" t="s">
        <v>1490</v>
      </c>
      <c r="F136" s="753" t="s">
        <v>1489</v>
      </c>
      <c r="G136" s="720">
        <v>1</v>
      </c>
      <c r="H136" s="754">
        <v>5043</v>
      </c>
      <c r="I136" s="752"/>
      <c r="J136" s="750"/>
      <c r="K136" s="326" t="s">
        <v>260</v>
      </c>
    </row>
    <row r="137" spans="2:11" x14ac:dyDescent="0.2">
      <c r="B137" s="750">
        <v>44333</v>
      </c>
      <c r="C137" s="751"/>
      <c r="D137" s="752">
        <v>206</v>
      </c>
      <c r="E137" s="753" t="s">
        <v>1492</v>
      </c>
      <c r="F137" s="753" t="s">
        <v>1491</v>
      </c>
      <c r="G137" s="720">
        <v>1</v>
      </c>
      <c r="H137" s="754">
        <v>15419</v>
      </c>
      <c r="I137" s="752"/>
      <c r="J137" s="750"/>
      <c r="K137" s="326" t="s">
        <v>260</v>
      </c>
    </row>
    <row r="138" spans="2:11" x14ac:dyDescent="0.2">
      <c r="B138" s="750">
        <v>44351</v>
      </c>
      <c r="C138" s="751"/>
      <c r="D138" s="752">
        <v>207</v>
      </c>
      <c r="E138" s="753" t="s">
        <v>1493</v>
      </c>
      <c r="F138" s="753" t="s">
        <v>1494</v>
      </c>
      <c r="G138" s="720">
        <v>1</v>
      </c>
      <c r="H138" s="754">
        <v>7018</v>
      </c>
      <c r="I138" s="752"/>
      <c r="J138" s="750"/>
      <c r="K138" s="326" t="s">
        <v>260</v>
      </c>
    </row>
    <row r="139" spans="2:11" x14ac:dyDescent="0.2">
      <c r="B139" s="750">
        <v>44409</v>
      </c>
      <c r="C139" s="751"/>
      <c r="D139" s="752">
        <v>208</v>
      </c>
      <c r="E139" s="753" t="s">
        <v>1496</v>
      </c>
      <c r="F139" s="753" t="s">
        <v>1495</v>
      </c>
      <c r="G139" s="720">
        <v>1</v>
      </c>
      <c r="H139" s="754">
        <v>22378</v>
      </c>
      <c r="I139" s="752"/>
      <c r="J139" s="750"/>
      <c r="K139" s="326" t="s">
        <v>260</v>
      </c>
    </row>
    <row r="140" spans="2:11" x14ac:dyDescent="0.2">
      <c r="B140" s="589"/>
      <c r="C140" s="300"/>
      <c r="D140" s="590"/>
      <c r="E140" s="656" t="s">
        <v>747</v>
      </c>
      <c r="F140" s="590"/>
      <c r="G140" s="590"/>
      <c r="H140" s="755">
        <f>SUM(H91:H139)</f>
        <v>1312699.68</v>
      </c>
      <c r="I140" s="591"/>
      <c r="J140" s="590"/>
      <c r="K140" s="592"/>
    </row>
    <row r="141" spans="2:11" x14ac:dyDescent="0.2">
      <c r="C141" s="658"/>
      <c r="I141" s="14"/>
    </row>
    <row r="142" spans="2:11" x14ac:dyDescent="0.2">
      <c r="C142" s="658"/>
      <c r="I142" s="14"/>
    </row>
    <row r="143" spans="2:11" ht="15" x14ac:dyDescent="0.2">
      <c r="B143" s="1" t="s">
        <v>273</v>
      </c>
      <c r="C143" s="649"/>
      <c r="D143" s="1" t="s">
        <v>773</v>
      </c>
      <c r="F143" s="12" t="s">
        <v>859</v>
      </c>
      <c r="H143" s="1"/>
      <c r="I143" s="1" t="s">
        <v>748</v>
      </c>
    </row>
    <row r="144" spans="2:11" ht="15" x14ac:dyDescent="0.2">
      <c r="B144" s="1"/>
      <c r="C144" s="649"/>
      <c r="D144" s="1"/>
      <c r="F144" s="12"/>
      <c r="H144" s="1"/>
      <c r="I144" s="1"/>
    </row>
    <row r="145" spans="2:11" ht="15" x14ac:dyDescent="0.2">
      <c r="B145" s="1"/>
      <c r="C145" s="649"/>
      <c r="D145" s="1"/>
      <c r="F145" s="12"/>
      <c r="H145" s="1"/>
      <c r="I145" s="1"/>
    </row>
    <row r="146" spans="2:11" ht="15" x14ac:dyDescent="0.2">
      <c r="B146" s="1"/>
      <c r="C146" s="649"/>
      <c r="D146" s="1"/>
      <c r="F146" s="12"/>
      <c r="H146" s="1"/>
      <c r="I146" s="1"/>
    </row>
    <row r="147" spans="2:11" ht="15" x14ac:dyDescent="0.2">
      <c r="B147" s="1"/>
      <c r="C147" s="649"/>
      <c r="D147" s="1"/>
      <c r="F147" s="12"/>
      <c r="H147" s="1"/>
      <c r="I147" s="1"/>
    </row>
    <row r="148" spans="2:11" ht="15" x14ac:dyDescent="0.2">
      <c r="B148" s="1"/>
      <c r="C148" s="649"/>
      <c r="D148" s="1"/>
      <c r="F148" s="12"/>
      <c r="H148" s="1"/>
      <c r="I148" s="1"/>
    </row>
    <row r="149" spans="2:11" ht="15" x14ac:dyDescent="0.2">
      <c r="B149" s="1"/>
      <c r="C149" s="649"/>
      <c r="D149" s="1"/>
      <c r="F149" s="12"/>
      <c r="H149" s="1"/>
      <c r="I149" s="1"/>
    </row>
    <row r="150" spans="2:11" x14ac:dyDescent="0.2">
      <c r="B150" s="863" t="s">
        <v>671</v>
      </c>
      <c r="C150" s="863"/>
      <c r="D150" s="863"/>
      <c r="E150" s="863"/>
      <c r="F150" s="863"/>
      <c r="G150" s="863"/>
      <c r="H150" s="863"/>
      <c r="I150" s="863"/>
      <c r="J150" s="863"/>
      <c r="K150" s="863"/>
    </row>
    <row r="151" spans="2:11" ht="18.75" x14ac:dyDescent="0.3">
      <c r="B151" s="15" t="s">
        <v>106</v>
      </c>
      <c r="C151" s="649"/>
      <c r="D151" s="1"/>
      <c r="E151" s="1" t="s">
        <v>807</v>
      </c>
      <c r="F151" s="12"/>
      <c r="H151" s="1"/>
      <c r="I151" s="1"/>
    </row>
    <row r="152" spans="2:11" ht="15" x14ac:dyDescent="0.2">
      <c r="C152" s="658"/>
      <c r="E152" s="1" t="s">
        <v>860</v>
      </c>
    </row>
    <row r="153" spans="2:11" x14ac:dyDescent="0.2">
      <c r="B153" s="248" t="s">
        <v>108</v>
      </c>
      <c r="C153" s="656" t="s">
        <v>109</v>
      </c>
      <c r="D153" s="656" t="s">
        <v>110</v>
      </c>
      <c r="E153" s="656" t="s">
        <v>111</v>
      </c>
      <c r="F153" s="656" t="s">
        <v>112</v>
      </c>
      <c r="G153" s="656" t="s">
        <v>113</v>
      </c>
      <c r="H153" s="249" t="s">
        <v>114</v>
      </c>
      <c r="I153" s="873" t="s">
        <v>115</v>
      </c>
      <c r="J153" s="873"/>
      <c r="K153" s="250" t="s">
        <v>116</v>
      </c>
    </row>
    <row r="154" spans="2:11" x14ac:dyDescent="0.2">
      <c r="B154" s="18" t="s">
        <v>117</v>
      </c>
      <c r="C154" s="18" t="s">
        <v>118</v>
      </c>
      <c r="D154" s="18" t="s">
        <v>119</v>
      </c>
      <c r="E154" s="656" t="s">
        <v>120</v>
      </c>
      <c r="F154" s="18"/>
      <c r="G154" s="18" t="s">
        <v>121</v>
      </c>
      <c r="H154" s="19" t="s">
        <v>122</v>
      </c>
      <c r="I154" s="18" t="s">
        <v>123</v>
      </c>
      <c r="J154" s="18" t="s">
        <v>124</v>
      </c>
      <c r="K154" s="18"/>
    </row>
    <row r="155" spans="2:11" x14ac:dyDescent="0.2">
      <c r="B155" s="161"/>
      <c r="C155" s="160"/>
      <c r="D155" s="162"/>
      <c r="E155" s="18" t="s">
        <v>829</v>
      </c>
      <c r="F155" s="161"/>
      <c r="G155" s="162"/>
      <c r="H155" s="67"/>
      <c r="I155" s="652"/>
      <c r="J155" s="652"/>
      <c r="K155" s="652"/>
    </row>
    <row r="156" spans="2:11" x14ac:dyDescent="0.2">
      <c r="B156" s="93">
        <v>42138</v>
      </c>
      <c r="C156" s="34">
        <v>880007</v>
      </c>
      <c r="D156" s="23"/>
      <c r="E156" s="188"/>
      <c r="F156" s="188" t="s">
        <v>861</v>
      </c>
      <c r="G156" s="25">
        <v>1</v>
      </c>
      <c r="H156" s="24">
        <v>10000</v>
      </c>
      <c r="I156" s="23"/>
      <c r="J156" s="23"/>
      <c r="K156" s="194" t="s">
        <v>212</v>
      </c>
    </row>
    <row r="157" spans="2:11" x14ac:dyDescent="0.2">
      <c r="B157" s="93"/>
      <c r="C157" s="34"/>
      <c r="D157" s="23"/>
      <c r="E157" s="188"/>
      <c r="F157" s="188"/>
      <c r="G157" s="25"/>
      <c r="H157" s="24"/>
      <c r="I157" s="23"/>
      <c r="J157" s="23"/>
      <c r="K157" s="194"/>
    </row>
    <row r="158" spans="2:11" x14ac:dyDescent="0.2">
      <c r="B158" s="33"/>
      <c r="C158" s="34"/>
      <c r="D158" s="23"/>
      <c r="E158" s="188"/>
      <c r="F158" s="188"/>
      <c r="G158" s="25"/>
      <c r="H158" s="24"/>
      <c r="I158" s="23"/>
      <c r="J158" s="33"/>
      <c r="K158" s="194"/>
    </row>
    <row r="159" spans="2:11" x14ac:dyDescent="0.2">
      <c r="B159" s="33"/>
      <c r="C159" s="34"/>
      <c r="D159" s="23"/>
      <c r="E159" s="188"/>
      <c r="F159" s="188"/>
      <c r="G159" s="25"/>
      <c r="H159" s="24"/>
      <c r="I159" s="23"/>
      <c r="J159" s="33"/>
      <c r="K159" s="194"/>
    </row>
    <row r="160" spans="2:11" x14ac:dyDescent="0.2">
      <c r="B160" s="33"/>
      <c r="C160" s="34"/>
      <c r="D160" s="23"/>
      <c r="E160" s="233"/>
      <c r="F160" s="188"/>
      <c r="G160" s="25"/>
      <c r="H160" s="24"/>
      <c r="I160" s="23"/>
      <c r="J160" s="33"/>
      <c r="K160" s="194"/>
    </row>
    <row r="161" spans="2:11" x14ac:dyDescent="0.2">
      <c r="B161" s="23"/>
      <c r="C161" s="34"/>
      <c r="D161" s="23"/>
      <c r="E161" s="25"/>
      <c r="F161" s="25"/>
      <c r="G161" s="25"/>
      <c r="H161" s="24"/>
      <c r="I161" s="23"/>
      <c r="J161" s="33"/>
      <c r="K161" s="23"/>
    </row>
    <row r="162" spans="2:11" x14ac:dyDescent="0.2">
      <c r="B162" s="23"/>
      <c r="C162" s="34"/>
      <c r="D162" s="23"/>
      <c r="E162" s="25"/>
      <c r="F162" s="25"/>
      <c r="G162" s="25"/>
      <c r="H162" s="24"/>
      <c r="I162" s="23"/>
      <c r="J162" s="23"/>
      <c r="K162" s="23"/>
    </row>
    <row r="163" spans="2:11" x14ac:dyDescent="0.2">
      <c r="B163" s="126"/>
      <c r="C163" s="160"/>
      <c r="D163" s="103"/>
      <c r="E163" s="652" t="s">
        <v>747</v>
      </c>
      <c r="F163" s="103"/>
      <c r="G163" s="103"/>
      <c r="H163" s="45">
        <f>SUM(H156:H162)</f>
        <v>10000</v>
      </c>
      <c r="I163" s="45"/>
      <c r="J163" s="103"/>
      <c r="K163" s="128"/>
    </row>
    <row r="164" spans="2:11" x14ac:dyDescent="0.2">
      <c r="B164" s="30"/>
      <c r="C164" s="653"/>
      <c r="D164" s="30"/>
      <c r="E164" s="653"/>
      <c r="F164" s="30"/>
      <c r="G164" s="30"/>
      <c r="H164" s="32"/>
      <c r="I164" s="32"/>
      <c r="J164" s="30"/>
      <c r="K164" s="30"/>
    </row>
    <row r="165" spans="2:11" ht="18.75" x14ac:dyDescent="0.3">
      <c r="B165" s="15" t="s">
        <v>106</v>
      </c>
      <c r="C165" s="649"/>
      <c r="D165" s="1"/>
      <c r="E165" s="1" t="s">
        <v>807</v>
      </c>
      <c r="F165" s="12"/>
      <c r="H165" s="1"/>
      <c r="I165" s="1"/>
    </row>
    <row r="166" spans="2:11" ht="15" x14ac:dyDescent="0.2">
      <c r="C166" s="658"/>
      <c r="E166" s="1" t="s">
        <v>862</v>
      </c>
    </row>
    <row r="167" spans="2:11" x14ac:dyDescent="0.2">
      <c r="B167" s="248" t="s">
        <v>108</v>
      </c>
      <c r="C167" s="656" t="s">
        <v>109</v>
      </c>
      <c r="D167" s="656" t="s">
        <v>110</v>
      </c>
      <c r="E167" s="656" t="s">
        <v>111</v>
      </c>
      <c r="F167" s="656" t="s">
        <v>112</v>
      </c>
      <c r="G167" s="656" t="s">
        <v>113</v>
      </c>
      <c r="H167" s="249" t="s">
        <v>114</v>
      </c>
      <c r="I167" s="656" t="s">
        <v>115</v>
      </c>
      <c r="J167" s="656"/>
      <c r="K167" s="250" t="s">
        <v>116</v>
      </c>
    </row>
    <row r="168" spans="2:11" x14ac:dyDescent="0.2">
      <c r="B168" s="18" t="s">
        <v>117</v>
      </c>
      <c r="C168" s="18" t="s">
        <v>118</v>
      </c>
      <c r="D168" s="18" t="s">
        <v>119</v>
      </c>
      <c r="E168" s="656" t="s">
        <v>120</v>
      </c>
      <c r="F168" s="18"/>
      <c r="G168" s="18" t="s">
        <v>121</v>
      </c>
      <c r="H168" s="19" t="s">
        <v>122</v>
      </c>
      <c r="I168" s="18" t="s">
        <v>123</v>
      </c>
      <c r="J168" s="18" t="s">
        <v>124</v>
      </c>
      <c r="K168" s="18"/>
    </row>
    <row r="169" spans="2:11" x14ac:dyDescent="0.2">
      <c r="B169" s="161"/>
      <c r="C169" s="160"/>
      <c r="D169" s="162"/>
      <c r="E169" s="18" t="s">
        <v>829</v>
      </c>
      <c r="F169" s="161"/>
      <c r="G169" s="162"/>
      <c r="H169" s="67"/>
      <c r="I169" s="652"/>
      <c r="J169" s="652"/>
      <c r="K169" s="652"/>
    </row>
    <row r="170" spans="2:11" x14ac:dyDescent="0.2">
      <c r="B170" s="23" t="s">
        <v>158</v>
      </c>
      <c r="C170" s="34">
        <v>108</v>
      </c>
      <c r="D170" s="23"/>
      <c r="E170" s="25" t="s">
        <v>159</v>
      </c>
      <c r="F170" s="25" t="s">
        <v>227</v>
      </c>
      <c r="G170" s="25">
        <v>1</v>
      </c>
      <c r="H170" s="24">
        <v>37366</v>
      </c>
      <c r="I170" s="23"/>
      <c r="J170" s="33"/>
      <c r="K170" s="194" t="s">
        <v>228</v>
      </c>
    </row>
    <row r="171" spans="2:11" x14ac:dyDescent="0.2">
      <c r="B171" s="93"/>
      <c r="C171" s="34"/>
      <c r="D171" s="23"/>
      <c r="E171" s="188"/>
      <c r="F171" s="188"/>
      <c r="G171" s="25"/>
      <c r="H171" s="24"/>
      <c r="I171" s="23"/>
      <c r="J171" s="33"/>
      <c r="K171" s="194"/>
    </row>
    <row r="172" spans="2:11" x14ac:dyDescent="0.2">
      <c r="B172" s="23"/>
      <c r="C172" s="34"/>
      <c r="D172" s="23"/>
      <c r="E172" s="25"/>
      <c r="F172" s="25"/>
      <c r="G172" s="25"/>
      <c r="H172" s="24"/>
      <c r="I172" s="23"/>
      <c r="J172" s="33"/>
      <c r="K172" s="23"/>
    </row>
    <row r="173" spans="2:11" x14ac:dyDescent="0.2">
      <c r="B173" s="23"/>
      <c r="C173" s="34"/>
      <c r="D173" s="23"/>
      <c r="E173" s="25"/>
      <c r="F173" s="25"/>
      <c r="G173" s="25"/>
      <c r="H173" s="24"/>
      <c r="I173" s="23"/>
      <c r="J173" s="23"/>
      <c r="K173" s="23"/>
    </row>
    <row r="174" spans="2:11" x14ac:dyDescent="0.2">
      <c r="B174" s="126"/>
      <c r="C174" s="160"/>
      <c r="D174" s="103"/>
      <c r="E174" s="652" t="s">
        <v>747</v>
      </c>
      <c r="F174" s="103"/>
      <c r="G174" s="103"/>
      <c r="H174" s="45">
        <f>SUM(H170:H173)</f>
        <v>37366</v>
      </c>
      <c r="I174" s="45"/>
      <c r="J174" s="103"/>
      <c r="K174" s="128"/>
    </row>
    <row r="176" spans="2:11" ht="18.75" x14ac:dyDescent="0.3">
      <c r="B176" s="15" t="s">
        <v>106</v>
      </c>
      <c r="C176" s="649"/>
      <c r="D176" s="1"/>
      <c r="E176" s="1" t="s">
        <v>807</v>
      </c>
      <c r="F176" s="12"/>
      <c r="H176" s="1"/>
      <c r="I176" s="1"/>
    </row>
    <row r="177" spans="2:11" ht="15" x14ac:dyDescent="0.2">
      <c r="C177" s="658"/>
      <c r="E177" s="1" t="s">
        <v>863</v>
      </c>
    </row>
    <row r="178" spans="2:11" x14ac:dyDescent="0.2">
      <c r="B178" s="248" t="s">
        <v>108</v>
      </c>
      <c r="C178" s="656" t="s">
        <v>109</v>
      </c>
      <c r="D178" s="656" t="s">
        <v>110</v>
      </c>
      <c r="E178" s="656" t="s">
        <v>111</v>
      </c>
      <c r="F178" s="656" t="s">
        <v>112</v>
      </c>
      <c r="G178" s="656" t="s">
        <v>113</v>
      </c>
      <c r="H178" s="249" t="s">
        <v>114</v>
      </c>
      <c r="I178" s="873" t="s">
        <v>115</v>
      </c>
      <c r="J178" s="873"/>
      <c r="K178" s="250" t="s">
        <v>116</v>
      </c>
    </row>
    <row r="179" spans="2:11" x14ac:dyDescent="0.2">
      <c r="B179" s="18" t="s">
        <v>117</v>
      </c>
      <c r="C179" s="18" t="s">
        <v>118</v>
      </c>
      <c r="D179" s="18" t="s">
        <v>119</v>
      </c>
      <c r="E179" s="656" t="s">
        <v>120</v>
      </c>
      <c r="F179" s="18"/>
      <c r="G179" s="18" t="s">
        <v>121</v>
      </c>
      <c r="H179" s="19" t="s">
        <v>122</v>
      </c>
      <c r="I179" s="18" t="s">
        <v>123</v>
      </c>
      <c r="J179" s="18" t="s">
        <v>124</v>
      </c>
      <c r="K179" s="18"/>
    </row>
    <row r="180" spans="2:11" x14ac:dyDescent="0.2">
      <c r="B180" s="161"/>
      <c r="C180" s="160"/>
      <c r="D180" s="162"/>
      <c r="E180" s="18" t="s">
        <v>829</v>
      </c>
      <c r="F180" s="161"/>
      <c r="G180" s="162"/>
      <c r="H180" s="67">
        <f>H171</f>
        <v>0</v>
      </c>
      <c r="I180" s="652"/>
      <c r="J180" s="652"/>
      <c r="K180" s="652"/>
    </row>
    <row r="181" spans="2:11" x14ac:dyDescent="0.2">
      <c r="B181" s="93">
        <v>41540</v>
      </c>
      <c r="C181" s="34">
        <v>171</v>
      </c>
      <c r="D181" s="23"/>
      <c r="E181" s="188" t="s">
        <v>416</v>
      </c>
      <c r="F181" s="188" t="s">
        <v>417</v>
      </c>
      <c r="G181" s="25">
        <v>1</v>
      </c>
      <c r="H181" s="24">
        <v>17908</v>
      </c>
      <c r="I181" s="23"/>
      <c r="J181" s="23"/>
      <c r="K181" s="194" t="s">
        <v>212</v>
      </c>
    </row>
    <row r="182" spans="2:11" x14ac:dyDescent="0.2">
      <c r="B182" s="93"/>
      <c r="C182" s="34"/>
      <c r="D182" s="23"/>
      <c r="E182" s="188"/>
      <c r="F182" s="188"/>
      <c r="G182" s="25"/>
      <c r="H182" s="24"/>
      <c r="I182" s="23"/>
      <c r="J182" s="23"/>
      <c r="K182" s="194"/>
    </row>
    <row r="183" spans="2:11" x14ac:dyDescent="0.2">
      <c r="B183" s="23"/>
      <c r="C183" s="34"/>
      <c r="D183" s="23"/>
      <c r="E183" s="25"/>
      <c r="F183" s="25"/>
      <c r="G183" s="25"/>
      <c r="H183" s="24"/>
      <c r="I183" s="23"/>
      <c r="J183" s="33"/>
      <c r="K183" s="23"/>
    </row>
    <row r="184" spans="2:11" x14ac:dyDescent="0.2">
      <c r="B184" s="23"/>
      <c r="C184" s="34"/>
      <c r="D184" s="23"/>
      <c r="E184" s="25"/>
      <c r="F184" s="25"/>
      <c r="G184" s="25"/>
      <c r="H184" s="24"/>
      <c r="I184" s="23"/>
      <c r="J184" s="23"/>
      <c r="K184" s="23"/>
    </row>
    <row r="185" spans="2:11" x14ac:dyDescent="0.2">
      <c r="B185" s="126"/>
      <c r="C185" s="160"/>
      <c r="D185" s="103"/>
      <c r="E185" s="652" t="s">
        <v>747</v>
      </c>
      <c r="F185" s="103"/>
      <c r="G185" s="103"/>
      <c r="H185" s="45">
        <f>SUM(H181:H184)</f>
        <v>17908</v>
      </c>
      <c r="I185" s="45"/>
      <c r="J185" s="103"/>
      <c r="K185" s="128"/>
    </row>
    <row r="187" spans="2:11" ht="15" x14ac:dyDescent="0.25">
      <c r="B187" s="130"/>
      <c r="C187" s="132"/>
      <c r="D187" s="137"/>
      <c r="E187" s="133" t="s">
        <v>747</v>
      </c>
      <c r="F187" s="130"/>
      <c r="G187" s="137"/>
      <c r="H187" s="756">
        <f>SUM(+H174+H163+H140)</f>
        <v>1360065.68</v>
      </c>
      <c r="I187" s="130"/>
      <c r="J187" s="132"/>
      <c r="K187" s="137"/>
    </row>
    <row r="188" spans="2:11" ht="14.25" x14ac:dyDescent="0.2">
      <c r="B188" s="224"/>
      <c r="C188" s="224"/>
      <c r="D188" s="224"/>
      <c r="E188" s="222"/>
      <c r="F188" s="224"/>
      <c r="G188" s="224"/>
      <c r="H188" s="226"/>
      <c r="I188" s="224"/>
      <c r="J188" s="224"/>
      <c r="K188" s="224"/>
    </row>
    <row r="189" spans="2:11" ht="14.25" x14ac:dyDescent="0.2">
      <c r="B189" s="224"/>
      <c r="C189" s="224"/>
      <c r="D189" s="224"/>
      <c r="E189" s="222"/>
      <c r="F189" s="224"/>
      <c r="G189" s="224"/>
      <c r="H189" s="226"/>
      <c r="I189" s="224"/>
      <c r="J189" s="224"/>
      <c r="K189" s="224"/>
    </row>
    <row r="190" spans="2:11" ht="15" x14ac:dyDescent="0.2">
      <c r="B190" s="1" t="s">
        <v>273</v>
      </c>
      <c r="C190" s="649"/>
      <c r="D190" s="1" t="s">
        <v>773</v>
      </c>
      <c r="F190" s="12" t="s">
        <v>859</v>
      </c>
      <c r="H190" s="1"/>
      <c r="I190" s="1" t="s">
        <v>748</v>
      </c>
    </row>
    <row r="191" spans="2:11" ht="15" x14ac:dyDescent="0.2">
      <c r="B191" s="1"/>
      <c r="C191" s="649"/>
      <c r="D191" s="1"/>
      <c r="F191" s="12"/>
      <c r="H191" s="1"/>
      <c r="I191" s="1"/>
    </row>
    <row r="192" spans="2:11" ht="15" x14ac:dyDescent="0.2">
      <c r="B192" s="1"/>
      <c r="C192" s="649"/>
      <c r="D192" s="1"/>
      <c r="F192" s="12"/>
      <c r="H192" s="1"/>
      <c r="I192" s="1"/>
    </row>
    <row r="193" spans="2:11" ht="15" x14ac:dyDescent="0.2">
      <c r="B193" s="1"/>
      <c r="C193" s="649"/>
      <c r="D193" s="1"/>
      <c r="F193" s="12"/>
      <c r="H193" s="1"/>
      <c r="I193" s="1"/>
    </row>
    <row r="194" spans="2:11" ht="15" x14ac:dyDescent="0.2">
      <c r="B194" s="1"/>
      <c r="C194" s="649"/>
      <c r="D194" s="1"/>
      <c r="F194" s="12"/>
      <c r="H194" s="1"/>
      <c r="I194" s="1"/>
    </row>
    <row r="195" spans="2:11" ht="15" x14ac:dyDescent="0.2">
      <c r="B195" s="1"/>
      <c r="C195" s="649"/>
      <c r="D195" s="1"/>
      <c r="F195" s="12"/>
      <c r="H195" s="1"/>
      <c r="I195" s="1"/>
    </row>
    <row r="196" spans="2:11" ht="15" x14ac:dyDescent="0.2">
      <c r="B196" s="1"/>
      <c r="C196" s="649"/>
      <c r="D196" s="1"/>
      <c r="F196" s="12"/>
      <c r="H196" s="1"/>
      <c r="I196" s="1"/>
    </row>
    <row r="197" spans="2:11" x14ac:dyDescent="0.2">
      <c r="B197" s="863"/>
      <c r="C197" s="863"/>
      <c r="D197" s="863"/>
      <c r="E197" s="863"/>
      <c r="F197" s="863"/>
      <c r="G197" s="863"/>
      <c r="H197" s="863"/>
      <c r="I197" s="863"/>
      <c r="J197" s="863"/>
      <c r="K197" s="863"/>
    </row>
  </sheetData>
  <mergeCells count="9">
    <mergeCell ref="B197:K197"/>
    <mergeCell ref="I153:J153"/>
    <mergeCell ref="I178:J178"/>
    <mergeCell ref="I4:J4"/>
    <mergeCell ref="B45:K45"/>
    <mergeCell ref="I47:J47"/>
    <mergeCell ref="B87:K87"/>
    <mergeCell ref="I89:J89"/>
    <mergeCell ref="B150:K150"/>
  </mergeCells>
  <pageMargins left="0.35433070866141736" right="0.35433070866141736" top="0.27559055118110237" bottom="0.15748031496062992" header="0.51181102362204722" footer="0.51181102362204722"/>
  <pageSetup paperSize="9" firstPageNumber="0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A2:IV651"/>
  <sheetViews>
    <sheetView zoomScaleNormal="100" workbookViewId="0">
      <selection activeCell="F36" sqref="F36"/>
    </sheetView>
  </sheetViews>
  <sheetFormatPr defaultColWidth="11.5703125" defaultRowHeight="12.75" x14ac:dyDescent="0.2"/>
  <cols>
    <col min="1" max="1" width="10" style="329" customWidth="1"/>
    <col min="2" max="2" width="7" style="329" bestFit="1" customWidth="1"/>
    <col min="3" max="3" width="10.140625" style="432" customWidth="1"/>
    <col min="4" max="4" width="9" style="329" customWidth="1"/>
    <col min="5" max="5" width="12" style="329" customWidth="1"/>
    <col min="6" max="6" width="13.85546875" style="330" customWidth="1"/>
    <col min="7" max="7" width="14.28515625" style="329" customWidth="1"/>
    <col min="8" max="8" width="15.85546875" style="646" customWidth="1"/>
    <col min="9" max="9" width="12.28515625" style="329" customWidth="1"/>
    <col min="10" max="10" width="15.85546875" style="331" bestFit="1" customWidth="1"/>
    <col min="11" max="11" width="16.42578125" style="331" customWidth="1"/>
    <col min="12" max="12" width="15.85546875" style="331" bestFit="1" customWidth="1"/>
    <col min="13" max="16384" width="11.5703125" style="331"/>
  </cols>
  <sheetData>
    <row r="2" spans="1:9" ht="17.100000000000001" customHeight="1" x14ac:dyDescent="0.2">
      <c r="A2" s="327" t="s">
        <v>106</v>
      </c>
      <c r="B2" s="327"/>
      <c r="C2" s="328"/>
      <c r="D2" s="329" t="s">
        <v>864</v>
      </c>
      <c r="H2" s="631"/>
      <c r="I2" s="330"/>
    </row>
    <row r="3" spans="1:9" ht="17.100000000000001" customHeight="1" x14ac:dyDescent="0.2">
      <c r="A3" s="327"/>
      <c r="B3" s="327"/>
      <c r="C3" s="328"/>
      <c r="D3" s="329" t="s">
        <v>865</v>
      </c>
      <c r="H3" s="631"/>
      <c r="I3" s="330"/>
    </row>
    <row r="4" spans="1:9" ht="12" customHeight="1" x14ac:dyDescent="0.2">
      <c r="A4" s="657"/>
      <c r="B4" s="657"/>
      <c r="C4" s="657"/>
      <c r="D4" s="657"/>
      <c r="E4" s="657"/>
      <c r="F4" s="332"/>
      <c r="G4" s="331"/>
      <c r="H4" s="632"/>
      <c r="I4" s="333"/>
    </row>
    <row r="5" spans="1:9" ht="15.95" customHeight="1" x14ac:dyDescent="0.2">
      <c r="A5" s="334" t="s">
        <v>866</v>
      </c>
      <c r="B5" s="657"/>
      <c r="C5" s="657"/>
      <c r="D5" s="657"/>
      <c r="E5" s="657"/>
      <c r="F5" s="332"/>
      <c r="G5" s="331"/>
      <c r="H5" s="632"/>
      <c r="I5" s="331"/>
    </row>
    <row r="6" spans="1:9" ht="12" customHeight="1" x14ac:dyDescent="0.2">
      <c r="A6" s="333"/>
      <c r="B6" s="333"/>
      <c r="C6" s="333"/>
      <c r="D6" s="335"/>
      <c r="E6" s="657"/>
      <c r="F6" s="336"/>
      <c r="G6" s="331"/>
      <c r="H6" s="632"/>
      <c r="I6" s="331"/>
    </row>
    <row r="7" spans="1:9" ht="12" customHeight="1" x14ac:dyDescent="0.2">
      <c r="A7" s="337"/>
      <c r="B7" s="338"/>
      <c r="C7" s="339"/>
      <c r="D7" s="340"/>
      <c r="E7" s="341"/>
      <c r="F7" s="342"/>
      <c r="G7" s="337"/>
      <c r="H7" s="633"/>
    </row>
    <row r="8" spans="1:9" s="348" customFormat="1" ht="12" customHeight="1" x14ac:dyDescent="0.2">
      <c r="A8" s="343" t="s">
        <v>867</v>
      </c>
      <c r="B8" s="343"/>
      <c r="C8" s="344" t="s">
        <v>29</v>
      </c>
      <c r="D8" s="343" t="s">
        <v>868</v>
      </c>
      <c r="E8" s="345" t="s">
        <v>867</v>
      </c>
      <c r="F8" s="346" t="s">
        <v>869</v>
      </c>
      <c r="G8" s="343" t="s">
        <v>870</v>
      </c>
      <c r="H8" s="634"/>
      <c r="I8" s="347"/>
    </row>
    <row r="9" spans="1:9" ht="15" customHeight="1" x14ac:dyDescent="0.2">
      <c r="A9" s="333"/>
      <c r="B9" s="333"/>
      <c r="C9" s="333"/>
      <c r="D9" s="331"/>
      <c r="E9" s="331"/>
      <c r="F9" s="336"/>
      <c r="G9" s="331"/>
      <c r="H9" s="632"/>
      <c r="I9" s="331"/>
    </row>
    <row r="10" spans="1:9" ht="15" customHeight="1" x14ac:dyDescent="0.2">
      <c r="A10" s="349" t="s">
        <v>871</v>
      </c>
      <c r="B10" s="350"/>
      <c r="C10" s="351" t="s">
        <v>872</v>
      </c>
      <c r="D10" s="352">
        <v>0</v>
      </c>
      <c r="E10" s="353" t="s">
        <v>873</v>
      </c>
      <c r="F10" s="354">
        <v>0</v>
      </c>
      <c r="G10" s="355"/>
      <c r="H10" s="635"/>
      <c r="I10" s="331"/>
    </row>
    <row r="11" spans="1:9" ht="15" customHeight="1" x14ac:dyDescent="0.2">
      <c r="A11" s="356"/>
      <c r="B11" s="357"/>
      <c r="C11" s="358" t="s">
        <v>694</v>
      </c>
      <c r="D11" s="359">
        <f>D10</f>
        <v>0</v>
      </c>
      <c r="E11" s="358" t="s">
        <v>694</v>
      </c>
      <c r="F11" s="360">
        <f>F10</f>
        <v>0</v>
      </c>
      <c r="G11" s="355"/>
      <c r="H11" s="636"/>
      <c r="I11" s="331"/>
    </row>
    <row r="12" spans="1:9" ht="15" customHeight="1" x14ac:dyDescent="0.2">
      <c r="A12" s="361"/>
      <c r="B12" s="361"/>
      <c r="C12" s="362"/>
      <c r="D12" s="363"/>
      <c r="E12" s="361"/>
      <c r="F12" s="364"/>
      <c r="G12" s="361"/>
      <c r="H12" s="637"/>
      <c r="I12" s="331"/>
    </row>
    <row r="13" spans="1:9" ht="15" customHeight="1" x14ac:dyDescent="0.2">
      <c r="A13" s="365" t="s">
        <v>874</v>
      </c>
      <c r="B13" s="365"/>
      <c r="C13" s="351" t="s">
        <v>875</v>
      </c>
      <c r="D13" s="366">
        <f>D96</f>
        <v>209.59089999999998</v>
      </c>
      <c r="E13" s="367" t="s">
        <v>874</v>
      </c>
      <c r="F13" s="354">
        <f>F96</f>
        <v>14523313.720899999</v>
      </c>
      <c r="G13" s="355"/>
      <c r="H13" s="635"/>
      <c r="I13" s="331"/>
    </row>
    <row r="14" spans="1:9" ht="15" customHeight="1" x14ac:dyDescent="0.2">
      <c r="A14" s="356"/>
      <c r="B14" s="357"/>
      <c r="C14" s="358" t="s">
        <v>694</v>
      </c>
      <c r="D14" s="359">
        <f>D13</f>
        <v>209.59089999999998</v>
      </c>
      <c r="E14" s="358" t="s">
        <v>694</v>
      </c>
      <c r="F14" s="360">
        <f>F13</f>
        <v>14523313.720899999</v>
      </c>
      <c r="G14" s="355"/>
      <c r="H14" s="636"/>
      <c r="I14" s="331"/>
    </row>
    <row r="15" spans="1:9" ht="15" customHeight="1" x14ac:dyDescent="0.2">
      <c r="A15" s="368"/>
      <c r="B15" s="368"/>
      <c r="C15" s="362"/>
      <c r="D15" s="369"/>
      <c r="E15" s="370"/>
      <c r="F15" s="364"/>
      <c r="G15" s="361"/>
      <c r="H15" s="637"/>
      <c r="I15" s="331"/>
    </row>
    <row r="16" spans="1:9" ht="15" customHeight="1" x14ac:dyDescent="0.2">
      <c r="A16" s="371" t="s">
        <v>876</v>
      </c>
      <c r="B16" s="372"/>
      <c r="C16" s="351" t="s">
        <v>877</v>
      </c>
      <c r="D16" s="366">
        <f>D110</f>
        <v>0.12200000000000001</v>
      </c>
      <c r="E16" s="367" t="s">
        <v>878</v>
      </c>
      <c r="F16" s="354">
        <f>F110</f>
        <v>3079</v>
      </c>
      <c r="G16" s="373"/>
      <c r="H16" s="638"/>
      <c r="I16" s="331"/>
    </row>
    <row r="17" spans="1:12" ht="15" customHeight="1" x14ac:dyDescent="0.2">
      <c r="A17" s="374"/>
      <c r="B17" s="331"/>
      <c r="C17" s="375"/>
      <c r="D17" s="366">
        <f>D129</f>
        <v>1.2536999999999998</v>
      </c>
      <c r="E17" s="367" t="s">
        <v>879</v>
      </c>
      <c r="F17" s="354">
        <f>F129</f>
        <v>21405</v>
      </c>
      <c r="G17" s="376"/>
      <c r="H17" s="639"/>
      <c r="I17" s="331"/>
      <c r="K17" s="609"/>
    </row>
    <row r="18" spans="1:12" ht="15" customHeight="1" x14ac:dyDescent="0.2">
      <c r="A18" s="377"/>
      <c r="B18" s="333"/>
      <c r="C18" s="375"/>
      <c r="D18" s="366">
        <v>25.795100000000001</v>
      </c>
      <c r="E18" s="367" t="s">
        <v>880</v>
      </c>
      <c r="F18" s="354">
        <v>1382696.82</v>
      </c>
      <c r="G18" s="378"/>
      <c r="H18" s="640"/>
      <c r="I18" s="331"/>
      <c r="K18" s="609"/>
    </row>
    <row r="19" spans="1:12" ht="15" customHeight="1" x14ac:dyDescent="0.2">
      <c r="A19" s="379"/>
      <c r="B19" s="339"/>
      <c r="C19" s="380"/>
      <c r="D19" s="804">
        <v>2.5110000000000001</v>
      </c>
      <c r="E19" s="805" t="s">
        <v>881</v>
      </c>
      <c r="F19" s="806">
        <v>161913.81</v>
      </c>
      <c r="G19" s="378"/>
      <c r="H19" s="640"/>
      <c r="I19" s="331"/>
      <c r="K19" s="609"/>
    </row>
    <row r="20" spans="1:12" ht="15" customHeight="1" x14ac:dyDescent="0.2">
      <c r="A20" s="384"/>
      <c r="B20" s="385"/>
      <c r="C20" s="386"/>
      <c r="E20" s="387"/>
      <c r="F20" s="330" t="s">
        <v>1326</v>
      </c>
      <c r="G20" s="378"/>
      <c r="H20" s="640"/>
      <c r="I20" s="331"/>
      <c r="K20" s="609"/>
    </row>
    <row r="21" spans="1:12" ht="15" customHeight="1" x14ac:dyDescent="0.2">
      <c r="A21" s="356"/>
      <c r="B21" s="357"/>
      <c r="C21" s="358" t="s">
        <v>694</v>
      </c>
      <c r="D21" s="359">
        <f>SUM(D16:D20)</f>
        <v>29.681799999999999</v>
      </c>
      <c r="E21" s="358" t="s">
        <v>694</v>
      </c>
      <c r="F21" s="360">
        <f>SUM(F16:F20)</f>
        <v>1569094.6300000001</v>
      </c>
      <c r="G21" s="355"/>
      <c r="H21" s="636"/>
      <c r="I21" s="331"/>
      <c r="J21" s="477">
        <v>31300</v>
      </c>
      <c r="K21" s="621">
        <v>31500</v>
      </c>
    </row>
    <row r="22" spans="1:12" ht="15" customHeight="1" x14ac:dyDescent="0.2">
      <c r="A22" s="368"/>
      <c r="B22" s="368"/>
      <c r="C22" s="362"/>
      <c r="D22" s="369"/>
      <c r="E22" s="370"/>
      <c r="F22" s="364"/>
      <c r="G22" s="361"/>
      <c r="H22" s="637"/>
      <c r="I22" s="331" t="s">
        <v>882</v>
      </c>
      <c r="J22" s="609">
        <v>4834862.5199999996</v>
      </c>
      <c r="K22" s="609">
        <v>3157521.59</v>
      </c>
    </row>
    <row r="23" spans="1:12" ht="15" customHeight="1" x14ac:dyDescent="0.2">
      <c r="A23" s="349" t="s">
        <v>883</v>
      </c>
      <c r="B23" s="350"/>
      <c r="C23" s="351" t="s">
        <v>884</v>
      </c>
      <c r="D23" s="388">
        <f>D291</f>
        <v>0.42349999999999993</v>
      </c>
      <c r="E23" s="389" t="s">
        <v>885</v>
      </c>
      <c r="F23" s="342">
        <f>F291</f>
        <v>119663.16</v>
      </c>
      <c r="G23" s="373"/>
      <c r="H23" s="638"/>
      <c r="I23" s="331" t="s">
        <v>886</v>
      </c>
      <c r="J23" s="609">
        <v>4666301.8600000003</v>
      </c>
      <c r="K23" s="609">
        <v>3326082.25</v>
      </c>
    </row>
    <row r="24" spans="1:12" ht="15" customHeight="1" x14ac:dyDescent="0.2">
      <c r="A24" s="356"/>
      <c r="B24" s="357"/>
      <c r="C24" s="358" t="s">
        <v>694</v>
      </c>
      <c r="D24" s="359">
        <f>D23</f>
        <v>0.42349999999999993</v>
      </c>
      <c r="E24" s="358" t="s">
        <v>694</v>
      </c>
      <c r="F24" s="360">
        <f>F23</f>
        <v>119663.16</v>
      </c>
      <c r="G24" s="355"/>
      <c r="H24" s="636"/>
      <c r="I24" s="331" t="s">
        <v>887</v>
      </c>
      <c r="J24" s="331">
        <f>J22-J23</f>
        <v>168560.65999999922</v>
      </c>
      <c r="K24" s="331">
        <f>K22-K23</f>
        <v>-168560.66000000015</v>
      </c>
    </row>
    <row r="25" spans="1:12" ht="15" customHeight="1" x14ac:dyDescent="0.2">
      <c r="A25" s="368"/>
      <c r="B25" s="368"/>
      <c r="C25" s="362"/>
      <c r="D25" s="369"/>
      <c r="E25" s="370"/>
      <c r="F25" s="364"/>
      <c r="G25" s="390"/>
      <c r="H25" s="637"/>
      <c r="I25" s="331"/>
      <c r="J25" s="348">
        <v>312565.71000000002</v>
      </c>
      <c r="K25" s="611"/>
      <c r="L25" s="612"/>
    </row>
    <row r="26" spans="1:12" ht="15" customHeight="1" x14ac:dyDescent="0.2">
      <c r="A26" s="349" t="s">
        <v>888</v>
      </c>
      <c r="B26" s="350"/>
      <c r="C26" s="351" t="s">
        <v>889</v>
      </c>
      <c r="D26" s="366">
        <f>D302</f>
        <v>0.65720000000000012</v>
      </c>
      <c r="E26" s="367" t="s">
        <v>173</v>
      </c>
      <c r="F26" s="354">
        <f>F302</f>
        <v>16582</v>
      </c>
      <c r="G26" s="391"/>
      <c r="H26" s="641"/>
      <c r="I26" s="331"/>
      <c r="J26" s="348">
        <f>J24-J25</f>
        <v>-144005.0500000008</v>
      </c>
      <c r="K26" s="612"/>
      <c r="L26" s="612"/>
    </row>
    <row r="27" spans="1:12" ht="15" customHeight="1" x14ac:dyDescent="0.2">
      <c r="A27" s="392"/>
      <c r="B27" s="393"/>
      <c r="C27" s="394"/>
      <c r="D27" s="366">
        <v>5.3048000000000002</v>
      </c>
      <c r="E27" s="367" t="s">
        <v>890</v>
      </c>
      <c r="F27" s="354">
        <v>189013.96</v>
      </c>
      <c r="G27" s="395"/>
      <c r="H27" s="642"/>
      <c r="I27" s="331"/>
      <c r="J27" s="348">
        <f>9+174+129+777+81+184.1+388.55+108+147352+152188+36921</f>
        <v>338311.65</v>
      </c>
      <c r="K27" s="612"/>
      <c r="L27" s="612"/>
    </row>
    <row r="28" spans="1:12" ht="15" customHeight="1" x14ac:dyDescent="0.2">
      <c r="A28" s="392"/>
      <c r="B28" s="393"/>
      <c r="C28" s="394"/>
      <c r="D28" s="366">
        <v>5.6775000000000002</v>
      </c>
      <c r="E28" s="367" t="s">
        <v>891</v>
      </c>
      <c r="F28" s="354">
        <v>2735807.59</v>
      </c>
      <c r="G28" s="395"/>
      <c r="H28" s="642"/>
      <c r="I28" s="331"/>
      <c r="J28" s="331">
        <f>147352+152188</f>
        <v>299540</v>
      </c>
      <c r="L28" s="331">
        <v>168560.65999999901</v>
      </c>
    </row>
    <row r="29" spans="1:12" ht="15" customHeight="1" x14ac:dyDescent="0.2">
      <c r="A29" s="374"/>
      <c r="B29" s="331"/>
      <c r="C29" s="375"/>
      <c r="D29" s="381">
        <f>D422</f>
        <v>0.89700000000000013</v>
      </c>
      <c r="E29" s="382" t="s">
        <v>181</v>
      </c>
      <c r="F29" s="383">
        <f>F422</f>
        <v>22627.19</v>
      </c>
      <c r="G29" s="396"/>
      <c r="H29" s="643"/>
      <c r="I29" s="331"/>
    </row>
    <row r="30" spans="1:12" ht="15" customHeight="1" x14ac:dyDescent="0.2">
      <c r="A30" s="384"/>
      <c r="B30" s="385"/>
      <c r="C30" s="386"/>
      <c r="D30" s="381"/>
      <c r="E30" s="382"/>
      <c r="F30" s="397">
        <v>2960215.74</v>
      </c>
      <c r="G30" s="396"/>
      <c r="H30" s="643"/>
      <c r="I30" s="331"/>
      <c r="K30" s="610"/>
    </row>
    <row r="31" spans="1:12" ht="15" customHeight="1" x14ac:dyDescent="0.2">
      <c r="A31" s="355"/>
      <c r="B31" s="398"/>
      <c r="C31" s="810" t="s">
        <v>892</v>
      </c>
      <c r="D31" s="811">
        <f>D473</f>
        <v>4.1229999999999993</v>
      </c>
      <c r="E31" s="812" t="s">
        <v>891</v>
      </c>
      <c r="F31" s="813">
        <v>2089270.09</v>
      </c>
      <c r="G31" s="355" t="s">
        <v>893</v>
      </c>
      <c r="H31" s="636"/>
      <c r="I31" s="331"/>
      <c r="K31" s="331">
        <f>2425853.96+413816.98</f>
        <v>2839670.94</v>
      </c>
    </row>
    <row r="32" spans="1:12" ht="15" customHeight="1" x14ac:dyDescent="0.2">
      <c r="A32" s="355"/>
      <c r="B32" s="398"/>
      <c r="C32" s="399" t="s">
        <v>894</v>
      </c>
      <c r="D32" s="400">
        <f>D480</f>
        <v>3.4910000000000001</v>
      </c>
      <c r="E32" s="401" t="s">
        <v>891</v>
      </c>
      <c r="F32" s="402">
        <f>F480</f>
        <v>414318</v>
      </c>
      <c r="G32" s="355" t="s">
        <v>895</v>
      </c>
      <c r="H32" s="636"/>
      <c r="I32" s="331"/>
    </row>
    <row r="33" spans="1:256" ht="15" customHeight="1" x14ac:dyDescent="0.2">
      <c r="A33" s="356"/>
      <c r="B33" s="357"/>
      <c r="C33" s="358" t="s">
        <v>694</v>
      </c>
      <c r="D33" s="359">
        <f>SUM(D26:D32)</f>
        <v>20.150500000000001</v>
      </c>
      <c r="E33" s="358" t="s">
        <v>694</v>
      </c>
      <c r="F33" s="360">
        <f>F29+F27+F26+F28+F31+F32</f>
        <v>5467618.8300000001</v>
      </c>
      <c r="G33" s="355"/>
      <c r="H33" s="636"/>
      <c r="I33" s="331"/>
    </row>
    <row r="34" spans="1:256" ht="15" customHeight="1" x14ac:dyDescent="0.2">
      <c r="A34" s="390"/>
      <c r="B34" s="390"/>
      <c r="C34" s="403"/>
      <c r="D34" s="390"/>
      <c r="E34" s="390"/>
      <c r="F34" s="404"/>
      <c r="G34" s="390"/>
      <c r="H34" s="637"/>
      <c r="I34" s="331"/>
    </row>
    <row r="35" spans="1:256" s="348" customFormat="1" ht="15" customHeight="1" x14ac:dyDescent="0.2">
      <c r="A35" s="405"/>
      <c r="B35" s="358"/>
      <c r="C35" s="358" t="s">
        <v>896</v>
      </c>
      <c r="D35" s="359">
        <f>D33+D24+D21+D14</f>
        <v>259.8467</v>
      </c>
      <c r="E35" s="358" t="s">
        <v>896</v>
      </c>
      <c r="F35" s="360">
        <f>SUM(F14+F21+F24+F30+F31+F32)</f>
        <v>21675875.3409</v>
      </c>
      <c r="G35" s="406"/>
      <c r="H35" s="636"/>
      <c r="I35" s="331"/>
      <c r="K35" s="331"/>
    </row>
    <row r="36" spans="1:256" ht="15" customHeight="1" x14ac:dyDescent="0.2">
      <c r="A36" s="341"/>
      <c r="B36" s="341"/>
      <c r="C36" s="333"/>
      <c r="D36" s="407"/>
      <c r="E36" s="341"/>
      <c r="F36" s="408"/>
      <c r="G36" s="341"/>
      <c r="H36" s="644"/>
      <c r="I36" s="331"/>
      <c r="K36" s="348"/>
    </row>
    <row r="37" spans="1:256" ht="15" customHeight="1" x14ac:dyDescent="0.2">
      <c r="A37" s="331"/>
      <c r="B37" s="331"/>
      <c r="C37" s="333"/>
      <c r="D37" s="407"/>
      <c r="E37" s="331"/>
      <c r="F37" s="336"/>
      <c r="G37" s="331"/>
      <c r="H37" s="632"/>
      <c r="I37" s="331"/>
    </row>
    <row r="38" spans="1:256" ht="15" customHeight="1" x14ac:dyDescent="0.2">
      <c r="A38" s="1" t="s">
        <v>273</v>
      </c>
      <c r="B38" s="649"/>
      <c r="D38" s="1" t="s">
        <v>773</v>
      </c>
      <c r="F38" s="336"/>
      <c r="G38" s="331"/>
      <c r="H38" s="632"/>
      <c r="I38" s="331"/>
    </row>
    <row r="39" spans="1:256" ht="12.75" customHeight="1" x14ac:dyDescent="0.2">
      <c r="A39"/>
      <c r="B39"/>
      <c r="C39"/>
      <c r="D39"/>
      <c r="E39"/>
      <c r="F39"/>
      <c r="G39"/>
      <c r="H39" s="645"/>
      <c r="I39"/>
      <c r="J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12.75" customHeight="1" x14ac:dyDescent="0.2"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12.75" customHeight="1" x14ac:dyDescent="0.2">
      <c r="A41" s="12" t="s">
        <v>859</v>
      </c>
      <c r="B41" s="13"/>
      <c r="C41" s="1"/>
      <c r="E41"/>
      <c r="F41" s="1" t="s">
        <v>748</v>
      </c>
      <c r="K41"/>
    </row>
    <row r="42" spans="1:256" ht="12.75" customHeight="1" x14ac:dyDescent="0.2"/>
    <row r="43" spans="1:256" ht="12.75" customHeight="1" x14ac:dyDescent="0.2"/>
    <row r="44" spans="1:256" ht="12.75" customHeight="1" x14ac:dyDescent="0.2"/>
    <row r="45" spans="1:256" ht="12.75" customHeight="1" x14ac:dyDescent="0.2"/>
    <row r="46" spans="1:256" ht="12.75" customHeight="1" x14ac:dyDescent="0.2">
      <c r="I46" s="331"/>
    </row>
    <row r="47" spans="1:256" ht="12.75" customHeight="1" x14ac:dyDescent="0.2">
      <c r="I47"/>
      <c r="J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12.75" customHeight="1" x14ac:dyDescent="0.2">
      <c r="A48"/>
      <c r="B48"/>
      <c r="C48" s="351" t="s">
        <v>872</v>
      </c>
      <c r="D48"/>
      <c r="E48"/>
      <c r="F48"/>
      <c r="G48"/>
      <c r="H48" s="645"/>
      <c r="I48" s="331"/>
      <c r="K48"/>
    </row>
    <row r="49" spans="1:9" ht="12.75" customHeight="1" x14ac:dyDescent="0.2">
      <c r="A49" s="409"/>
      <c r="B49" s="409"/>
      <c r="C49" s="403"/>
      <c r="D49" s="400"/>
      <c r="E49" s="410"/>
      <c r="F49" s="411"/>
      <c r="G49" s="410"/>
      <c r="H49" s="556"/>
      <c r="I49" s="331"/>
    </row>
    <row r="50" spans="1:9" ht="12.75" customHeight="1" x14ac:dyDescent="0.2">
      <c r="A50" s="409"/>
      <c r="B50" s="409"/>
      <c r="C50" s="403"/>
      <c r="D50" s="400"/>
      <c r="E50" s="410"/>
      <c r="F50" s="411"/>
      <c r="G50" s="410"/>
      <c r="H50" s="556"/>
      <c r="I50" s="331"/>
    </row>
    <row r="51" spans="1:9" ht="12.75" customHeight="1" x14ac:dyDescent="0.2">
      <c r="A51" s="409"/>
      <c r="B51" s="409"/>
      <c r="C51" s="403"/>
      <c r="D51" s="400"/>
      <c r="E51" s="410"/>
      <c r="F51" s="411"/>
      <c r="G51" s="410"/>
      <c r="H51" s="556"/>
      <c r="I51" s="331"/>
    </row>
    <row r="52" spans="1:9" ht="12.75" customHeight="1" x14ac:dyDescent="0.2">
      <c r="A52" s="409"/>
      <c r="B52" s="409"/>
      <c r="C52" s="403"/>
      <c r="D52" s="400"/>
      <c r="E52" s="410"/>
      <c r="F52" s="411"/>
      <c r="G52" s="410"/>
      <c r="H52" s="556"/>
      <c r="I52" s="331"/>
    </row>
    <row r="53" spans="1:9" ht="12.75" customHeight="1" x14ac:dyDescent="0.2">
      <c r="A53" s="409"/>
      <c r="B53" s="409"/>
      <c r="C53" s="403"/>
      <c r="D53" s="400"/>
      <c r="E53" s="410"/>
      <c r="F53" s="411"/>
      <c r="G53" s="410"/>
      <c r="H53" s="556"/>
      <c r="I53" s="331"/>
    </row>
    <row r="54" spans="1:9" ht="12.75" customHeight="1" x14ac:dyDescent="0.2">
      <c r="A54" s="331"/>
      <c r="B54" s="331"/>
      <c r="C54" s="333"/>
      <c r="D54" s="407">
        <f>SUM(D49:D53)</f>
        <v>0</v>
      </c>
      <c r="E54" s="657"/>
      <c r="F54" s="412">
        <f>SUM(F49:F53)</f>
        <v>0</v>
      </c>
      <c r="G54" s="331"/>
      <c r="H54" s="632"/>
      <c r="I54" s="331"/>
    </row>
    <row r="55" spans="1:9" ht="12.75" customHeight="1" x14ac:dyDescent="0.2">
      <c r="A55"/>
      <c r="B55"/>
      <c r="C55"/>
      <c r="D55"/>
      <c r="E55"/>
      <c r="F55"/>
      <c r="G55"/>
      <c r="H55" s="645"/>
      <c r="I55" s="331"/>
    </row>
    <row r="56" spans="1:9" ht="12.75" customHeight="1" x14ac:dyDescent="0.2">
      <c r="A56"/>
      <c r="B56"/>
      <c r="C56"/>
      <c r="D56"/>
      <c r="E56"/>
      <c r="F56"/>
      <c r="G56"/>
      <c r="H56" s="645"/>
      <c r="I56" s="331"/>
    </row>
    <row r="57" spans="1:9" ht="12.75" customHeight="1" x14ac:dyDescent="0.2">
      <c r="A57" s="874" t="s">
        <v>897</v>
      </c>
      <c r="B57" s="874"/>
      <c r="C57" s="874"/>
      <c r="D57" s="874"/>
      <c r="E57" s="874"/>
      <c r="F57" s="874"/>
      <c r="G57" s="874"/>
      <c r="H57" s="874"/>
      <c r="I57" s="331"/>
    </row>
    <row r="58" spans="1:9" ht="11.85" customHeight="1" x14ac:dyDescent="0.2">
      <c r="C58" s="351" t="s">
        <v>875</v>
      </c>
      <c r="D58" s="335"/>
      <c r="E58" s="331"/>
      <c r="F58" s="336"/>
      <c r="G58" s="331"/>
      <c r="H58" s="632"/>
    </row>
    <row r="59" spans="1:9" ht="11.85" customHeight="1" x14ac:dyDescent="0.2">
      <c r="A59" s="409"/>
      <c r="B59" s="413"/>
      <c r="C59" s="403">
        <v>2401</v>
      </c>
      <c r="D59" s="400">
        <v>0.72830000000000006</v>
      </c>
      <c r="E59" s="410" t="s">
        <v>898</v>
      </c>
      <c r="F59" s="411">
        <v>50556</v>
      </c>
      <c r="G59" s="414" t="s">
        <v>899</v>
      </c>
      <c r="H59" s="556"/>
    </row>
    <row r="60" spans="1:9" ht="11.85" customHeight="1" x14ac:dyDescent="0.2">
      <c r="A60" s="409"/>
      <c r="B60" s="413"/>
      <c r="C60" s="403" t="s">
        <v>900</v>
      </c>
      <c r="D60" s="400">
        <v>1.3273000000000001</v>
      </c>
      <c r="E60" s="410" t="s">
        <v>898</v>
      </c>
      <c r="F60" s="411">
        <v>92136</v>
      </c>
      <c r="G60" s="414" t="s">
        <v>899</v>
      </c>
      <c r="H60" s="556"/>
    </row>
    <row r="61" spans="1:9" ht="11.85" customHeight="1" x14ac:dyDescent="0.2">
      <c r="A61" s="409"/>
      <c r="B61" s="413"/>
      <c r="C61" s="403" t="s">
        <v>901</v>
      </c>
      <c r="D61" s="400">
        <v>12.507300000000001</v>
      </c>
      <c r="E61" s="410" t="s">
        <v>898</v>
      </c>
      <c r="F61" s="411">
        <v>875624</v>
      </c>
      <c r="G61" s="414"/>
      <c r="H61" s="556"/>
    </row>
    <row r="62" spans="1:9" ht="11.85" customHeight="1" x14ac:dyDescent="0.2">
      <c r="A62" s="409"/>
      <c r="B62" s="409"/>
      <c r="C62" s="495" t="s">
        <v>901</v>
      </c>
      <c r="D62" s="496">
        <v>7.8399999999999997E-2</v>
      </c>
      <c r="E62" s="675" t="s">
        <v>898</v>
      </c>
      <c r="F62" s="498">
        <v>-4.9099999999999998E-2</v>
      </c>
      <c r="G62" s="390" t="s">
        <v>1229</v>
      </c>
      <c r="H62" s="556"/>
    </row>
    <row r="63" spans="1:9" ht="11.85" customHeight="1" x14ac:dyDescent="0.2">
      <c r="A63" s="409"/>
      <c r="B63" s="409"/>
      <c r="C63" s="403" t="s">
        <v>902</v>
      </c>
      <c r="D63" s="400">
        <v>1.9292</v>
      </c>
      <c r="E63" s="415"/>
      <c r="F63" s="411">
        <v>131147</v>
      </c>
      <c r="G63" s="390"/>
      <c r="H63" s="556"/>
    </row>
    <row r="64" spans="1:9" ht="11.85" customHeight="1" x14ac:dyDescent="0.2">
      <c r="A64" s="409"/>
      <c r="B64" s="409"/>
      <c r="C64" s="495" t="s">
        <v>902</v>
      </c>
      <c r="D64" s="496">
        <v>5.2999999999999999E-2</v>
      </c>
      <c r="E64" s="675" t="s">
        <v>898</v>
      </c>
      <c r="F64" s="498">
        <v>3678.2</v>
      </c>
      <c r="G64" s="390" t="s">
        <v>1229</v>
      </c>
      <c r="H64" s="556"/>
    </row>
    <row r="65" spans="1:8" ht="11.85" customHeight="1" x14ac:dyDescent="0.2">
      <c r="A65" s="409"/>
      <c r="B65" s="409"/>
      <c r="C65" s="403">
        <v>1009</v>
      </c>
      <c r="D65" s="400">
        <v>1.284</v>
      </c>
      <c r="E65" s="410" t="s">
        <v>898</v>
      </c>
      <c r="F65" s="411">
        <v>89130</v>
      </c>
      <c r="G65" s="390"/>
      <c r="H65" s="556"/>
    </row>
    <row r="66" spans="1:8" ht="11.85" customHeight="1" x14ac:dyDescent="0.2">
      <c r="A66" s="409"/>
      <c r="B66" s="409"/>
      <c r="C66" s="495">
        <v>1009</v>
      </c>
      <c r="D66" s="496">
        <v>2.64E-2</v>
      </c>
      <c r="E66" s="497"/>
      <c r="F66" s="498">
        <v>1832.16</v>
      </c>
      <c r="G66" s="390" t="s">
        <v>1229</v>
      </c>
      <c r="H66" s="556"/>
    </row>
    <row r="67" spans="1:8" ht="11.85" customHeight="1" x14ac:dyDescent="0.2">
      <c r="A67" s="409"/>
      <c r="B67" s="409"/>
      <c r="C67" s="403">
        <v>1010</v>
      </c>
      <c r="D67" s="400">
        <v>0.17080000000000001</v>
      </c>
      <c r="E67" s="410" t="s">
        <v>898</v>
      </c>
      <c r="F67" s="411">
        <v>11856</v>
      </c>
      <c r="G67" s="416" t="s">
        <v>903</v>
      </c>
      <c r="H67" s="556"/>
    </row>
    <row r="68" spans="1:8" ht="11.85" customHeight="1" x14ac:dyDescent="0.2">
      <c r="A68" s="409"/>
      <c r="B68" s="409"/>
      <c r="C68" s="495">
        <v>1010</v>
      </c>
      <c r="D68" s="496">
        <v>-6.1999999999999998E-3</v>
      </c>
      <c r="E68" s="497"/>
      <c r="F68" s="498">
        <v>-430.28</v>
      </c>
      <c r="G68" s="416" t="s">
        <v>1229</v>
      </c>
      <c r="H68" s="556"/>
    </row>
    <row r="69" spans="1:8" ht="11.85" customHeight="1" x14ac:dyDescent="0.2">
      <c r="A69" s="409"/>
      <c r="B69" s="409"/>
      <c r="C69" s="403">
        <v>1011</v>
      </c>
      <c r="D69" s="400">
        <v>5.7500000000000002E-2</v>
      </c>
      <c r="E69" s="410" t="s">
        <v>898</v>
      </c>
      <c r="F69" s="411">
        <v>3991</v>
      </c>
      <c r="G69" s="416" t="s">
        <v>903</v>
      </c>
      <c r="H69" s="556"/>
    </row>
    <row r="70" spans="1:8" ht="11.85" customHeight="1" x14ac:dyDescent="0.2">
      <c r="A70" s="409"/>
      <c r="B70" s="409"/>
      <c r="C70" s="495">
        <v>1011</v>
      </c>
      <c r="D70" s="496">
        <v>2.0999999999999999E-3</v>
      </c>
      <c r="E70" s="497"/>
      <c r="F70" s="498">
        <v>145.74</v>
      </c>
      <c r="G70" s="416" t="s">
        <v>1229</v>
      </c>
      <c r="H70" s="556"/>
    </row>
    <row r="71" spans="1:8" ht="11.85" customHeight="1" x14ac:dyDescent="0.2">
      <c r="A71" s="409"/>
      <c r="B71" s="409"/>
      <c r="C71" s="403" t="s">
        <v>904</v>
      </c>
      <c r="D71" s="400">
        <v>0.9123</v>
      </c>
      <c r="E71" s="415" t="s">
        <v>898</v>
      </c>
      <c r="F71" s="411">
        <v>63328</v>
      </c>
      <c r="G71" s="390"/>
      <c r="H71" s="556"/>
    </row>
    <row r="72" spans="1:8" ht="11.85" customHeight="1" x14ac:dyDescent="0.2">
      <c r="A72" s="409"/>
      <c r="B72" s="409"/>
      <c r="C72" s="403" t="s">
        <v>905</v>
      </c>
      <c r="D72" s="400">
        <v>0.8165</v>
      </c>
      <c r="E72" s="415" t="s">
        <v>898</v>
      </c>
      <c r="F72" s="411">
        <v>56678</v>
      </c>
      <c r="G72" s="390"/>
      <c r="H72" s="556"/>
    </row>
    <row r="73" spans="1:8" ht="11.85" customHeight="1" x14ac:dyDescent="0.2">
      <c r="A73" s="409"/>
      <c r="B73" s="409"/>
      <c r="C73" s="403" t="s">
        <v>906</v>
      </c>
      <c r="D73" s="400">
        <v>43.622100000000003</v>
      </c>
      <c r="E73" s="410" t="s">
        <v>898</v>
      </c>
      <c r="F73" s="411">
        <v>3061222.31</v>
      </c>
      <c r="G73" s="390"/>
      <c r="H73" s="556"/>
    </row>
    <row r="74" spans="1:8" ht="11.85" customHeight="1" x14ac:dyDescent="0.2">
      <c r="A74" s="409"/>
      <c r="B74" s="409"/>
      <c r="C74" s="403" t="s">
        <v>907</v>
      </c>
      <c r="D74" s="400">
        <v>0.26769999999999999</v>
      </c>
      <c r="E74" s="410" t="s">
        <v>898</v>
      </c>
      <c r="F74" s="411">
        <v>6754</v>
      </c>
      <c r="G74" s="390" t="s">
        <v>908</v>
      </c>
      <c r="H74" s="556"/>
    </row>
    <row r="75" spans="1:8" ht="11.85" customHeight="1" x14ac:dyDescent="0.2">
      <c r="A75" s="409"/>
      <c r="B75" s="409"/>
      <c r="C75" s="495" t="s">
        <v>907</v>
      </c>
      <c r="D75" s="496">
        <v>-6.3E-3</v>
      </c>
      <c r="E75" s="497"/>
      <c r="F75" s="498">
        <v>-437.22</v>
      </c>
      <c r="G75" s="390" t="s">
        <v>1229</v>
      </c>
      <c r="H75" s="556"/>
    </row>
    <row r="76" spans="1:8" ht="11.85" customHeight="1" x14ac:dyDescent="0.2">
      <c r="A76" s="409"/>
      <c r="B76" s="409"/>
      <c r="C76" s="403">
        <v>1514</v>
      </c>
      <c r="D76" s="400">
        <v>0.3992</v>
      </c>
      <c r="E76" s="415" t="s">
        <v>898</v>
      </c>
      <c r="F76" s="411">
        <v>27711</v>
      </c>
      <c r="G76" s="390"/>
      <c r="H76" s="556"/>
    </row>
    <row r="77" spans="1:8" ht="11.85" customHeight="1" x14ac:dyDescent="0.2">
      <c r="A77" s="409"/>
      <c r="B77" s="409"/>
      <c r="C77" s="495">
        <v>1514</v>
      </c>
      <c r="D77" s="496">
        <v>6.7999999999999996E-3</v>
      </c>
      <c r="E77" s="675"/>
      <c r="F77" s="498">
        <v>471.92</v>
      </c>
      <c r="G77" s="390" t="s">
        <v>1229</v>
      </c>
      <c r="H77" s="556"/>
    </row>
    <row r="78" spans="1:8" ht="11.85" customHeight="1" x14ac:dyDescent="0.2">
      <c r="A78" s="409"/>
      <c r="B78" s="409"/>
      <c r="C78" s="403">
        <v>1515</v>
      </c>
      <c r="D78" s="400">
        <v>0.87039999999999995</v>
      </c>
      <c r="E78" s="410" t="s">
        <v>898</v>
      </c>
      <c r="F78" s="411">
        <v>60420</v>
      </c>
      <c r="G78" s="390"/>
      <c r="H78" s="556"/>
    </row>
    <row r="79" spans="1:8" ht="11.85" customHeight="1" x14ac:dyDescent="0.2">
      <c r="A79" s="409"/>
      <c r="B79" s="409"/>
      <c r="C79" s="495">
        <v>1515</v>
      </c>
      <c r="D79" s="496">
        <v>-1.77E-2</v>
      </c>
      <c r="E79" s="497"/>
      <c r="F79" s="498">
        <v>-1228.3800000000001</v>
      </c>
      <c r="G79" s="390" t="s">
        <v>1229</v>
      </c>
      <c r="H79" s="556"/>
    </row>
    <row r="80" spans="1:8" ht="11.85" customHeight="1" x14ac:dyDescent="0.2">
      <c r="A80" s="409"/>
      <c r="B80" s="409"/>
      <c r="C80" s="403">
        <v>1518</v>
      </c>
      <c r="D80" s="400">
        <v>0.69599999999999995</v>
      </c>
      <c r="E80" s="415" t="s">
        <v>898</v>
      </c>
      <c r="F80" s="411">
        <v>48313</v>
      </c>
      <c r="G80" s="390"/>
      <c r="H80" s="556"/>
    </row>
    <row r="81" spans="1:9" ht="11.85" customHeight="1" x14ac:dyDescent="0.2">
      <c r="A81" s="409"/>
      <c r="B81" s="409"/>
      <c r="C81" s="495">
        <v>1518</v>
      </c>
      <c r="D81" s="496">
        <v>1.78E-2</v>
      </c>
      <c r="E81" s="675"/>
      <c r="F81" s="498">
        <v>1235.32</v>
      </c>
      <c r="G81" s="390" t="s">
        <v>1229</v>
      </c>
      <c r="H81" s="556"/>
    </row>
    <row r="82" spans="1:9" ht="11.85" customHeight="1" x14ac:dyDescent="0.2">
      <c r="A82" s="409"/>
      <c r="B82" s="409"/>
      <c r="C82" s="403">
        <v>1520</v>
      </c>
      <c r="D82" s="400">
        <v>0.2051</v>
      </c>
      <c r="E82" s="415" t="s">
        <v>898</v>
      </c>
      <c r="F82" s="411">
        <v>14250.88</v>
      </c>
      <c r="G82" s="390"/>
      <c r="H82" s="556"/>
    </row>
    <row r="83" spans="1:9" ht="11.85" customHeight="1" x14ac:dyDescent="0.2">
      <c r="A83" s="409"/>
      <c r="B83" s="409"/>
      <c r="C83" s="495">
        <v>1520</v>
      </c>
      <c r="D83" s="496">
        <v>-1E-4</v>
      </c>
      <c r="E83" s="675"/>
      <c r="F83" s="498">
        <v>-6.94</v>
      </c>
      <c r="G83" s="390" t="s">
        <v>1229</v>
      </c>
      <c r="H83" s="556"/>
    </row>
    <row r="84" spans="1:9" ht="11.85" customHeight="1" x14ac:dyDescent="0.2">
      <c r="A84" s="409"/>
      <c r="B84" s="409"/>
      <c r="C84" s="403" t="s">
        <v>909</v>
      </c>
      <c r="D84" s="400">
        <v>1.3914</v>
      </c>
      <c r="E84" s="410" t="s">
        <v>898</v>
      </c>
      <c r="F84" s="411">
        <v>96585</v>
      </c>
      <c r="G84" s="390"/>
      <c r="H84" s="556"/>
    </row>
    <row r="85" spans="1:9" ht="11.85" customHeight="1" x14ac:dyDescent="0.2">
      <c r="A85" s="409"/>
      <c r="B85" s="409"/>
      <c r="C85" s="403" t="s">
        <v>910</v>
      </c>
      <c r="D85" s="400">
        <v>9.9000000000000008E-3</v>
      </c>
      <c r="E85" s="410" t="s">
        <v>898</v>
      </c>
      <c r="F85" s="411">
        <v>250</v>
      </c>
      <c r="G85" s="390"/>
      <c r="H85" s="556"/>
    </row>
    <row r="86" spans="1:9" ht="11.85" customHeight="1" x14ac:dyDescent="0.2">
      <c r="A86" s="409"/>
      <c r="B86" s="409"/>
      <c r="C86" s="403" t="s">
        <v>911</v>
      </c>
      <c r="D86" s="400">
        <v>0.47749999999999998</v>
      </c>
      <c r="E86" s="410" t="s">
        <v>898</v>
      </c>
      <c r="F86" s="411">
        <v>11543</v>
      </c>
      <c r="G86" s="390"/>
      <c r="H86" s="556"/>
    </row>
    <row r="87" spans="1:9" ht="11.85" customHeight="1" x14ac:dyDescent="0.2">
      <c r="A87" s="409"/>
      <c r="B87" s="409"/>
      <c r="C87" s="495" t="s">
        <v>911</v>
      </c>
      <c r="D87" s="496">
        <v>-5.0000000000000001E-3</v>
      </c>
      <c r="E87" s="497"/>
      <c r="F87" s="498">
        <v>-1041</v>
      </c>
      <c r="G87" s="390" t="s">
        <v>1229</v>
      </c>
      <c r="H87" s="556"/>
    </row>
    <row r="88" spans="1:9" ht="11.85" customHeight="1" x14ac:dyDescent="0.2">
      <c r="A88" s="413"/>
      <c r="B88" s="409"/>
      <c r="C88" s="403" t="s">
        <v>912</v>
      </c>
      <c r="D88" s="400">
        <v>87.762699999999995</v>
      </c>
      <c r="E88" s="410" t="s">
        <v>898</v>
      </c>
      <c r="F88" s="411">
        <v>6071033</v>
      </c>
      <c r="G88" s="390"/>
      <c r="H88" s="556"/>
    </row>
    <row r="89" spans="1:9" ht="11.85" customHeight="1" x14ac:dyDescent="0.2">
      <c r="A89" s="413"/>
      <c r="B89" s="409"/>
      <c r="C89" s="403">
        <v>2514</v>
      </c>
      <c r="D89" s="400">
        <v>1.8466</v>
      </c>
      <c r="E89" s="410" t="s">
        <v>898</v>
      </c>
      <c r="F89" s="411">
        <v>124830</v>
      </c>
      <c r="G89" s="390"/>
      <c r="H89" s="556"/>
    </row>
    <row r="90" spans="1:9" ht="11.85" customHeight="1" x14ac:dyDescent="0.2">
      <c r="A90" s="409"/>
      <c r="B90" s="409"/>
      <c r="C90" s="403" t="s">
        <v>913</v>
      </c>
      <c r="D90" s="400">
        <v>48.19</v>
      </c>
      <c r="E90" s="410" t="s">
        <v>898</v>
      </c>
      <c r="F90" s="411">
        <v>3346170</v>
      </c>
      <c r="G90" s="417"/>
      <c r="H90" s="556"/>
    </row>
    <row r="91" spans="1:9" ht="11.85" customHeight="1" x14ac:dyDescent="0.2">
      <c r="A91" s="409"/>
      <c r="B91" s="409"/>
      <c r="C91" s="495" t="s">
        <v>913</v>
      </c>
      <c r="D91" s="496">
        <v>0.60870000000000002</v>
      </c>
      <c r="E91" s="497"/>
      <c r="F91" s="498">
        <v>42243.78</v>
      </c>
      <c r="G91" s="417" t="s">
        <v>1229</v>
      </c>
      <c r="H91" s="556"/>
    </row>
    <row r="92" spans="1:9" ht="12.75" customHeight="1" x14ac:dyDescent="0.2">
      <c r="A92" s="409"/>
      <c r="B92" s="409"/>
      <c r="C92" s="403">
        <v>2543</v>
      </c>
      <c r="D92" s="400">
        <v>3.4725999999999999</v>
      </c>
      <c r="E92" s="410" t="s">
        <v>898</v>
      </c>
      <c r="F92" s="411">
        <v>241053</v>
      </c>
      <c r="G92" s="390"/>
      <c r="H92" s="556"/>
    </row>
    <row r="93" spans="1:9" ht="12.75" customHeight="1" x14ac:dyDescent="0.2">
      <c r="A93" s="409"/>
      <c r="B93" s="409"/>
      <c r="C93" s="495">
        <v>2543</v>
      </c>
      <c r="D93" s="496">
        <v>-0.1236</v>
      </c>
      <c r="E93" s="497"/>
      <c r="F93" s="498">
        <v>-8577.84</v>
      </c>
      <c r="G93" s="390" t="s">
        <v>1229</v>
      </c>
      <c r="H93" s="556"/>
    </row>
    <row r="94" spans="1:9" ht="12.75" customHeight="1" x14ac:dyDescent="0.2">
      <c r="A94" s="409"/>
      <c r="B94" s="409"/>
      <c r="C94" s="403" t="s">
        <v>914</v>
      </c>
      <c r="D94" s="400">
        <v>1.24E-2</v>
      </c>
      <c r="E94" s="415" t="s">
        <v>898</v>
      </c>
      <c r="F94" s="411">
        <v>861</v>
      </c>
      <c r="G94" s="390"/>
      <c r="H94" s="556"/>
      <c r="I94" s="331"/>
    </row>
    <row r="95" spans="1:9" ht="12.75" customHeight="1" x14ac:dyDescent="0.2">
      <c r="A95" s="333"/>
      <c r="B95" s="333"/>
      <c r="C95" s="662" t="s">
        <v>914</v>
      </c>
      <c r="D95" s="476">
        <v>-2.0000000000000001E-4</v>
      </c>
      <c r="E95" s="676"/>
      <c r="F95" s="667">
        <v>-13.88</v>
      </c>
      <c r="G95" s="331" t="s">
        <v>1229</v>
      </c>
      <c r="H95" s="632"/>
      <c r="I95" s="331"/>
    </row>
    <row r="96" spans="1:9" ht="12.75" customHeight="1" x14ac:dyDescent="0.2">
      <c r="A96" s="331"/>
      <c r="B96" s="331"/>
      <c r="C96" s="333"/>
      <c r="D96" s="418">
        <f>SUM(D59:D95)</f>
        <v>209.59089999999998</v>
      </c>
      <c r="E96" s="331"/>
      <c r="F96" s="412">
        <f>SUM(F59:F95)</f>
        <v>14523313.720899999</v>
      </c>
      <c r="G96" s="331"/>
      <c r="H96" s="632"/>
      <c r="I96" s="331"/>
    </row>
    <row r="97" spans="1:9" ht="12.75" customHeight="1" x14ac:dyDescent="0.2">
      <c r="A97" s="331"/>
      <c r="B97" s="331"/>
      <c r="C97" s="333"/>
      <c r="D97" s="419"/>
      <c r="E97" s="331"/>
      <c r="F97" s="336"/>
      <c r="G97" s="331"/>
      <c r="H97" s="632"/>
      <c r="I97" s="331"/>
    </row>
    <row r="98" spans="1:9" ht="11.85" customHeight="1" x14ac:dyDescent="0.2">
      <c r="C98" s="351" t="s">
        <v>877</v>
      </c>
      <c r="D98" s="335"/>
      <c r="E98" s="331"/>
      <c r="F98" s="336"/>
      <c r="G98" s="331"/>
      <c r="H98" s="632"/>
    </row>
    <row r="99" spans="1:9" ht="11.85" customHeight="1" x14ac:dyDescent="0.2">
      <c r="A99" s="409"/>
      <c r="B99" s="409"/>
      <c r="C99" s="403">
        <v>108</v>
      </c>
      <c r="D99" s="400">
        <v>1.4400000000000001E-2</v>
      </c>
      <c r="E99" s="410" t="s">
        <v>878</v>
      </c>
      <c r="F99" s="411">
        <v>363</v>
      </c>
      <c r="G99" s="390"/>
      <c r="H99" s="556"/>
    </row>
    <row r="100" spans="1:9" ht="11.85" customHeight="1" x14ac:dyDescent="0.2">
      <c r="A100" s="409"/>
      <c r="B100" s="409"/>
      <c r="C100" s="403" t="s">
        <v>915</v>
      </c>
      <c r="D100" s="400">
        <v>4.2000000000000006E-3</v>
      </c>
      <c r="E100" s="410" t="s">
        <v>878</v>
      </c>
      <c r="F100" s="411">
        <v>106</v>
      </c>
      <c r="G100" s="390"/>
      <c r="H100" s="556"/>
    </row>
    <row r="101" spans="1:9" ht="11.85" customHeight="1" x14ac:dyDescent="0.2">
      <c r="A101" s="409"/>
      <c r="B101" s="409"/>
      <c r="C101" s="403" t="s">
        <v>916</v>
      </c>
      <c r="D101" s="400">
        <v>4.5499999999999999E-2</v>
      </c>
      <c r="E101" s="410" t="s">
        <v>878</v>
      </c>
      <c r="F101" s="411">
        <v>1148</v>
      </c>
      <c r="G101" s="390"/>
      <c r="H101" s="556"/>
    </row>
    <row r="102" spans="1:9" ht="11.85" customHeight="1" x14ac:dyDescent="0.2">
      <c r="A102" s="409"/>
      <c r="B102" s="409"/>
      <c r="C102" s="403" t="s">
        <v>917</v>
      </c>
      <c r="D102" s="400">
        <v>3.6000000000000003E-3</v>
      </c>
      <c r="E102" s="410" t="s">
        <v>878</v>
      </c>
      <c r="F102" s="411">
        <v>91</v>
      </c>
      <c r="G102" s="390"/>
      <c r="H102" s="556"/>
    </row>
    <row r="103" spans="1:9" ht="11.85" customHeight="1" x14ac:dyDescent="0.2">
      <c r="A103" s="409"/>
      <c r="B103" s="409"/>
      <c r="C103" s="403" t="s">
        <v>918</v>
      </c>
      <c r="D103" s="400">
        <v>1.26E-2</v>
      </c>
      <c r="E103" s="410" t="s">
        <v>878</v>
      </c>
      <c r="F103" s="411">
        <v>318</v>
      </c>
      <c r="G103" s="390"/>
      <c r="H103" s="556"/>
    </row>
    <row r="104" spans="1:9" ht="11.85" customHeight="1" x14ac:dyDescent="0.2">
      <c r="A104" s="409"/>
      <c r="B104" s="409"/>
      <c r="C104" s="403" t="s">
        <v>919</v>
      </c>
      <c r="D104" s="400">
        <v>4.3E-3</v>
      </c>
      <c r="E104" s="410" t="s">
        <v>878</v>
      </c>
      <c r="F104" s="411">
        <v>108</v>
      </c>
      <c r="G104" s="390"/>
      <c r="H104" s="556"/>
    </row>
    <row r="105" spans="1:9" ht="11.85" customHeight="1" x14ac:dyDescent="0.2">
      <c r="A105" s="471"/>
      <c r="B105" s="471"/>
      <c r="C105" s="495" t="s">
        <v>919</v>
      </c>
      <c r="D105" s="496">
        <v>-4.3E-3</v>
      </c>
      <c r="E105" s="497" t="s">
        <v>878</v>
      </c>
      <c r="F105" s="498">
        <v>-108</v>
      </c>
      <c r="G105" s="547" t="s">
        <v>920</v>
      </c>
      <c r="H105" s="548" t="s">
        <v>921</v>
      </c>
    </row>
    <row r="106" spans="1:9" ht="11.85" customHeight="1" x14ac:dyDescent="0.2">
      <c r="A106" s="409"/>
      <c r="B106" s="409"/>
      <c r="C106" s="403" t="s">
        <v>922</v>
      </c>
      <c r="D106" s="400">
        <v>6.6E-3</v>
      </c>
      <c r="E106" s="410" t="s">
        <v>878</v>
      </c>
      <c r="F106" s="411">
        <v>167</v>
      </c>
      <c r="G106" s="390"/>
      <c r="H106" s="556"/>
    </row>
    <row r="107" spans="1:9" ht="11.85" customHeight="1" x14ac:dyDescent="0.2">
      <c r="A107" s="409"/>
      <c r="B107" s="409"/>
      <c r="C107" s="403" t="s">
        <v>923</v>
      </c>
      <c r="D107" s="400">
        <v>1.4E-2</v>
      </c>
      <c r="E107" s="410" t="s">
        <v>878</v>
      </c>
      <c r="F107" s="411">
        <v>353</v>
      </c>
      <c r="G107" s="390"/>
      <c r="H107" s="556"/>
    </row>
    <row r="108" spans="1:9" ht="11.85" customHeight="1" x14ac:dyDescent="0.2">
      <c r="A108" s="409"/>
      <c r="B108" s="409"/>
      <c r="C108" s="403" t="s">
        <v>924</v>
      </c>
      <c r="D108" s="400">
        <v>1.9700000000000002E-2</v>
      </c>
      <c r="E108" s="410" t="s">
        <v>878</v>
      </c>
      <c r="F108" s="411">
        <v>497</v>
      </c>
      <c r="G108" s="390"/>
      <c r="H108" s="556"/>
    </row>
    <row r="109" spans="1:9" ht="11.85" customHeight="1" x14ac:dyDescent="0.2">
      <c r="A109" s="471"/>
      <c r="B109" s="471"/>
      <c r="C109" s="453" t="s">
        <v>925</v>
      </c>
      <c r="D109" s="454">
        <v>1.4E-3</v>
      </c>
      <c r="E109" s="455" t="s">
        <v>878</v>
      </c>
      <c r="F109" s="456">
        <v>36</v>
      </c>
      <c r="G109" s="390"/>
      <c r="H109" s="557"/>
    </row>
    <row r="110" spans="1:9" ht="12.75" customHeight="1" x14ac:dyDescent="0.2">
      <c r="A110" s="331"/>
      <c r="B110" s="331"/>
      <c r="C110" s="333"/>
      <c r="D110" s="418">
        <f>SUM(D99:D109)</f>
        <v>0.12200000000000001</v>
      </c>
      <c r="E110" s="331"/>
      <c r="F110" s="412">
        <f>SUM(F99:F109)</f>
        <v>3079</v>
      </c>
      <c r="G110" s="331"/>
      <c r="H110" s="632"/>
      <c r="I110" s="331"/>
    </row>
    <row r="111" spans="1:9" x14ac:dyDescent="0.2">
      <c r="C111" s="351" t="s">
        <v>877</v>
      </c>
      <c r="D111" s="335"/>
      <c r="E111" s="331"/>
      <c r="F111" s="336"/>
      <c r="G111" s="331"/>
      <c r="H111" s="632"/>
      <c r="I111" s="331"/>
    </row>
    <row r="112" spans="1:9" ht="12.75" customHeight="1" x14ac:dyDescent="0.2">
      <c r="A112" s="409"/>
      <c r="B112" s="409"/>
      <c r="C112" s="403">
        <v>116</v>
      </c>
      <c r="D112" s="400">
        <v>0.12510000000000002</v>
      </c>
      <c r="E112" s="410" t="s">
        <v>879</v>
      </c>
      <c r="F112" s="411">
        <v>3156</v>
      </c>
      <c r="G112" s="390"/>
      <c r="H112" s="556"/>
      <c r="I112" s="482"/>
    </row>
    <row r="113" spans="1:8" ht="11.85" customHeight="1" x14ac:dyDescent="0.2">
      <c r="A113" s="409"/>
      <c r="B113" s="409"/>
      <c r="C113" s="403" t="s">
        <v>926</v>
      </c>
      <c r="D113" s="400">
        <v>3.7100000000000001E-2</v>
      </c>
      <c r="E113" s="410" t="s">
        <v>879</v>
      </c>
      <c r="F113" s="411">
        <v>936</v>
      </c>
      <c r="G113" s="457" t="s">
        <v>927</v>
      </c>
      <c r="H113" s="556"/>
    </row>
    <row r="114" spans="1:8" ht="11.85" customHeight="1" x14ac:dyDescent="0.2">
      <c r="A114" s="409"/>
      <c r="B114" s="409"/>
      <c r="C114" s="403" t="s">
        <v>928</v>
      </c>
      <c r="D114" s="400">
        <v>0.51629999999999998</v>
      </c>
      <c r="E114" s="410" t="s">
        <v>879</v>
      </c>
      <c r="F114" s="411">
        <v>8189</v>
      </c>
      <c r="G114" s="416" t="s">
        <v>929</v>
      </c>
      <c r="H114" s="556"/>
    </row>
    <row r="115" spans="1:8" ht="11.85" customHeight="1" x14ac:dyDescent="0.2">
      <c r="A115" s="409"/>
      <c r="B115" s="409"/>
      <c r="C115" s="403" t="s">
        <v>930</v>
      </c>
      <c r="D115" s="400">
        <v>5.1000000000000004E-3</v>
      </c>
      <c r="E115" s="410" t="s">
        <v>879</v>
      </c>
      <c r="F115" s="411">
        <v>81</v>
      </c>
      <c r="G115" s="416"/>
      <c r="H115" s="556"/>
    </row>
    <row r="116" spans="1:8" ht="11.85" customHeight="1" x14ac:dyDescent="0.2">
      <c r="A116" s="409"/>
      <c r="B116" s="409"/>
      <c r="C116" s="403" t="s">
        <v>931</v>
      </c>
      <c r="D116" s="400">
        <v>4.0000000000000001E-3</v>
      </c>
      <c r="E116" s="410" t="s">
        <v>879</v>
      </c>
      <c r="F116" s="411">
        <v>63</v>
      </c>
      <c r="G116" s="416"/>
      <c r="H116" s="556"/>
    </row>
    <row r="117" spans="1:8" ht="11.85" customHeight="1" x14ac:dyDescent="0.2">
      <c r="A117" s="409"/>
      <c r="B117" s="409"/>
      <c r="C117" s="403" t="s">
        <v>932</v>
      </c>
      <c r="D117" s="400">
        <v>1.83E-2</v>
      </c>
      <c r="E117" s="410" t="s">
        <v>879</v>
      </c>
      <c r="F117" s="411">
        <v>290</v>
      </c>
      <c r="G117" s="416"/>
      <c r="H117" s="556"/>
    </row>
    <row r="118" spans="1:8" ht="11.85" customHeight="1" x14ac:dyDescent="0.2">
      <c r="A118" s="409"/>
      <c r="B118" s="409"/>
      <c r="C118" s="403" t="s">
        <v>933</v>
      </c>
      <c r="D118" s="400">
        <v>6.3E-3</v>
      </c>
      <c r="E118" s="410" t="s">
        <v>879</v>
      </c>
      <c r="F118" s="411">
        <v>100</v>
      </c>
      <c r="G118" s="416"/>
      <c r="H118" s="556"/>
    </row>
    <row r="119" spans="1:8" ht="11.85" customHeight="1" x14ac:dyDescent="0.2">
      <c r="A119" s="409"/>
      <c r="B119" s="409"/>
      <c r="C119" s="403" t="s">
        <v>934</v>
      </c>
      <c r="D119" s="400">
        <v>3.3E-3</v>
      </c>
      <c r="E119" s="410" t="s">
        <v>879</v>
      </c>
      <c r="F119" s="411">
        <v>52</v>
      </c>
      <c r="G119" s="416"/>
      <c r="H119" s="556"/>
    </row>
    <row r="120" spans="1:8" ht="11.85" customHeight="1" x14ac:dyDescent="0.2">
      <c r="A120" s="409"/>
      <c r="B120" s="409"/>
      <c r="C120" s="403" t="s">
        <v>935</v>
      </c>
      <c r="D120" s="400">
        <v>4.8999999999999998E-3</v>
      </c>
      <c r="E120" s="410" t="s">
        <v>879</v>
      </c>
      <c r="F120" s="411">
        <v>78</v>
      </c>
      <c r="G120" s="420"/>
      <c r="H120" s="556"/>
    </row>
    <row r="121" spans="1:8" ht="11.85" customHeight="1" x14ac:dyDescent="0.2">
      <c r="A121" s="409"/>
      <c r="B121" s="409"/>
      <c r="C121" s="403" t="s">
        <v>936</v>
      </c>
      <c r="D121" s="400">
        <v>1.46E-2</v>
      </c>
      <c r="E121" s="410" t="s">
        <v>879</v>
      </c>
      <c r="F121" s="411">
        <v>232</v>
      </c>
      <c r="G121" s="421"/>
      <c r="H121" s="556"/>
    </row>
    <row r="122" spans="1:8" ht="11.85" customHeight="1" x14ac:dyDescent="0.2">
      <c r="A122" s="409"/>
      <c r="B122" s="409"/>
      <c r="C122" s="403" t="s">
        <v>937</v>
      </c>
      <c r="D122" s="400">
        <v>2.47E-2</v>
      </c>
      <c r="E122" s="410" t="s">
        <v>879</v>
      </c>
      <c r="F122" s="411">
        <v>392</v>
      </c>
      <c r="G122" s="421"/>
      <c r="H122" s="556"/>
    </row>
    <row r="123" spans="1:8" ht="11.85" customHeight="1" x14ac:dyDescent="0.2">
      <c r="A123" s="409"/>
      <c r="B123" s="409"/>
      <c r="C123" s="403" t="s">
        <v>938</v>
      </c>
      <c r="D123" s="400">
        <v>5.3999999999999999E-2</v>
      </c>
      <c r="E123" s="410" t="s">
        <v>879</v>
      </c>
      <c r="F123" s="411">
        <v>857</v>
      </c>
      <c r="G123" s="421"/>
      <c r="H123" s="556"/>
    </row>
    <row r="124" spans="1:8" ht="11.85" customHeight="1" x14ac:dyDescent="0.2">
      <c r="A124" s="409"/>
      <c r="B124" s="409"/>
      <c r="C124" s="403" t="s">
        <v>939</v>
      </c>
      <c r="D124" s="400">
        <v>2.7200000000000002E-2</v>
      </c>
      <c r="E124" s="410" t="s">
        <v>879</v>
      </c>
      <c r="F124" s="411">
        <v>431</v>
      </c>
      <c r="G124" s="421"/>
      <c r="H124" s="556"/>
    </row>
    <row r="125" spans="1:8" ht="11.85" customHeight="1" x14ac:dyDescent="0.2">
      <c r="A125" s="409"/>
      <c r="B125" s="409"/>
      <c r="C125" s="403" t="s">
        <v>940</v>
      </c>
      <c r="D125" s="400">
        <v>0.31690000000000002</v>
      </c>
      <c r="E125" s="410" t="s">
        <v>879</v>
      </c>
      <c r="F125" s="411">
        <v>5027</v>
      </c>
      <c r="G125" s="421"/>
      <c r="H125" s="556"/>
    </row>
    <row r="126" spans="1:8" ht="11.85" customHeight="1" x14ac:dyDescent="0.2">
      <c r="A126" s="409"/>
      <c r="B126" s="409"/>
      <c r="C126" s="403" t="s">
        <v>941</v>
      </c>
      <c r="D126" s="400">
        <v>2.1100000000000001E-2</v>
      </c>
      <c r="E126" s="410" t="s">
        <v>879</v>
      </c>
      <c r="F126" s="411">
        <v>335</v>
      </c>
      <c r="G126" s="421"/>
      <c r="H126" s="556"/>
    </row>
    <row r="127" spans="1:8" ht="11.85" customHeight="1" x14ac:dyDescent="0.2">
      <c r="A127" s="409"/>
      <c r="B127" s="409"/>
      <c r="C127" s="403" t="s">
        <v>942</v>
      </c>
      <c r="D127" s="400">
        <v>6.2000000000000006E-3</v>
      </c>
      <c r="E127" s="410" t="s">
        <v>879</v>
      </c>
      <c r="F127" s="411">
        <v>98</v>
      </c>
      <c r="G127" s="421"/>
      <c r="H127" s="556"/>
    </row>
    <row r="128" spans="1:8" ht="11.85" customHeight="1" x14ac:dyDescent="0.2">
      <c r="A128" s="409"/>
      <c r="B128" s="409"/>
      <c r="C128" s="403" t="s">
        <v>943</v>
      </c>
      <c r="D128" s="400">
        <v>6.8600000000000008E-2</v>
      </c>
      <c r="E128" s="410" t="s">
        <v>879</v>
      </c>
      <c r="F128" s="411">
        <v>1088</v>
      </c>
      <c r="G128" s="421"/>
      <c r="H128" s="556"/>
    </row>
    <row r="129" spans="1:9" ht="11.85" customHeight="1" x14ac:dyDescent="0.2">
      <c r="C129" s="333"/>
      <c r="D129" s="551">
        <f>SUM(D112:D128)</f>
        <v>1.2536999999999998</v>
      </c>
      <c r="E129" s="510"/>
      <c r="F129" s="552">
        <f>SUM(F112:F128)</f>
        <v>21405</v>
      </c>
      <c r="G129" s="331"/>
      <c r="H129" s="632"/>
    </row>
    <row r="130" spans="1:9" ht="12.75" customHeight="1" x14ac:dyDescent="0.2">
      <c r="C130" s="333"/>
      <c r="D130" s="335"/>
      <c r="E130" s="331"/>
      <c r="F130" s="336"/>
      <c r="G130" s="331"/>
      <c r="H130" s="632"/>
      <c r="I130" s="331"/>
    </row>
    <row r="131" spans="1:9" ht="12.75" customHeight="1" x14ac:dyDescent="0.2">
      <c r="C131" s="333"/>
      <c r="D131" s="335"/>
      <c r="E131" s="331"/>
      <c r="F131" s="336"/>
      <c r="G131" s="331"/>
      <c r="H131" s="632"/>
      <c r="I131" s="331"/>
    </row>
    <row r="132" spans="1:9" ht="12.75" customHeight="1" x14ac:dyDescent="0.2">
      <c r="C132" s="333"/>
      <c r="D132" s="335"/>
      <c r="E132" s="331"/>
      <c r="F132" s="336"/>
      <c r="G132" s="331"/>
      <c r="H132" s="632"/>
      <c r="I132" s="331"/>
    </row>
    <row r="133" spans="1:9" ht="12.75" customHeight="1" x14ac:dyDescent="0.2">
      <c r="C133" s="333"/>
      <c r="D133" s="335"/>
      <c r="E133" s="331"/>
      <c r="F133" s="336"/>
      <c r="G133" s="331"/>
      <c r="H133" s="632"/>
      <c r="I133" s="331"/>
    </row>
    <row r="134" spans="1:9" ht="12.75" customHeight="1" x14ac:dyDescent="0.2">
      <c r="C134" s="333"/>
      <c r="D134" s="335"/>
      <c r="E134" s="331"/>
      <c r="F134" s="336"/>
      <c r="G134" s="331"/>
      <c r="H134" s="632"/>
      <c r="I134" s="331"/>
    </row>
    <row r="135" spans="1:9" ht="12.75" customHeight="1" x14ac:dyDescent="0.2">
      <c r="C135" s="333"/>
      <c r="D135" s="335"/>
      <c r="E135" s="331"/>
      <c r="F135" s="336"/>
      <c r="G135" s="331"/>
      <c r="H135" s="632"/>
      <c r="I135" s="331"/>
    </row>
    <row r="136" spans="1:9" ht="12.75" customHeight="1" x14ac:dyDescent="0.2">
      <c r="C136" s="333"/>
      <c r="D136" s="335"/>
      <c r="E136" s="331"/>
      <c r="F136" s="336"/>
      <c r="G136" s="331"/>
      <c r="H136" s="632"/>
      <c r="I136" s="331"/>
    </row>
    <row r="137" spans="1:9" ht="12.75" customHeight="1" x14ac:dyDescent="0.2">
      <c r="A137" s="874" t="s">
        <v>944</v>
      </c>
      <c r="B137" s="874"/>
      <c r="C137" s="874"/>
      <c r="D137" s="874"/>
      <c r="E137" s="874"/>
      <c r="F137" s="874"/>
      <c r="G137" s="874"/>
      <c r="H137" s="874"/>
      <c r="I137" s="331"/>
    </row>
    <row r="138" spans="1:9" ht="11.85" customHeight="1" x14ac:dyDescent="0.2">
      <c r="C138" s="351" t="s">
        <v>877</v>
      </c>
      <c r="D138" s="335"/>
      <c r="E138" s="331"/>
      <c r="F138" s="336"/>
      <c r="G138" s="331"/>
      <c r="H138" s="632"/>
    </row>
    <row r="139" spans="1:9" ht="11.85" customHeight="1" x14ac:dyDescent="0.2">
      <c r="A139" s="409"/>
      <c r="B139" s="409"/>
      <c r="C139" s="403" t="s">
        <v>945</v>
      </c>
      <c r="D139" s="400">
        <v>7.2900000000000006E-2</v>
      </c>
      <c r="E139" s="410" t="s">
        <v>880</v>
      </c>
      <c r="F139" s="411">
        <v>80105</v>
      </c>
      <c r="G139" s="503"/>
      <c r="H139" s="556" t="s">
        <v>946</v>
      </c>
    </row>
    <row r="140" spans="1:9" ht="11.85" customHeight="1" x14ac:dyDescent="0.2">
      <c r="A140" s="409"/>
      <c r="B140" s="409"/>
      <c r="C140" s="495" t="s">
        <v>945</v>
      </c>
      <c r="D140" s="496">
        <v>-7.2900000000000006E-2</v>
      </c>
      <c r="E140" s="497" t="s">
        <v>880</v>
      </c>
      <c r="F140" s="498">
        <v>-80105</v>
      </c>
      <c r="G140" s="390"/>
      <c r="H140" s="556" t="s">
        <v>946</v>
      </c>
    </row>
    <row r="141" spans="1:9" ht="11.85" customHeight="1" x14ac:dyDescent="0.2">
      <c r="A141" s="409"/>
      <c r="B141" s="409"/>
      <c r="C141" s="499" t="s">
        <v>945</v>
      </c>
      <c r="D141" s="500">
        <v>0.1885</v>
      </c>
      <c r="E141" s="501" t="s">
        <v>880</v>
      </c>
      <c r="F141" s="502">
        <f>207130+323569.42</f>
        <v>530699.41999999993</v>
      </c>
      <c r="G141" s="503" t="s">
        <v>947</v>
      </c>
      <c r="H141" s="556" t="s">
        <v>946</v>
      </c>
    </row>
    <row r="142" spans="1:9" ht="11.85" customHeight="1" x14ac:dyDescent="0.2">
      <c r="A142" s="409"/>
      <c r="B142" s="409"/>
      <c r="C142" s="403" t="s">
        <v>948</v>
      </c>
      <c r="D142" s="400">
        <v>7.85E-2</v>
      </c>
      <c r="E142" s="410" t="s">
        <v>880</v>
      </c>
      <c r="F142" s="411">
        <v>86258</v>
      </c>
      <c r="G142" s="390"/>
      <c r="H142" s="556" t="s">
        <v>946</v>
      </c>
    </row>
    <row r="143" spans="1:9" ht="11.85" customHeight="1" x14ac:dyDescent="0.2">
      <c r="A143" s="409"/>
      <c r="B143" s="409"/>
      <c r="C143" s="495" t="s">
        <v>948</v>
      </c>
      <c r="D143" s="496">
        <v>-7.85E-2</v>
      </c>
      <c r="E143" s="497" t="s">
        <v>880</v>
      </c>
      <c r="F143" s="498">
        <v>-86258</v>
      </c>
      <c r="G143" s="390"/>
      <c r="H143" s="556" t="s">
        <v>946</v>
      </c>
    </row>
    <row r="144" spans="1:9" ht="11.85" customHeight="1" x14ac:dyDescent="0.2">
      <c r="A144" s="409"/>
      <c r="B144" s="409"/>
      <c r="C144" s="499" t="s">
        <v>948</v>
      </c>
      <c r="D144" s="500">
        <v>0.11840000000000001</v>
      </c>
      <c r="E144" s="501" t="s">
        <v>880</v>
      </c>
      <c r="F144" s="502">
        <f>130101+30104.188</f>
        <v>160205.18799999999</v>
      </c>
      <c r="G144" s="390"/>
      <c r="H144" s="556" t="s">
        <v>946</v>
      </c>
    </row>
    <row r="145" spans="1:15" ht="11.85" customHeight="1" x14ac:dyDescent="0.2">
      <c r="A145" s="409"/>
      <c r="B145" s="409"/>
      <c r="C145" s="495" t="s">
        <v>948</v>
      </c>
      <c r="D145" s="496">
        <v>-0.11840000000000001</v>
      </c>
      <c r="E145" s="497"/>
      <c r="F145" s="498">
        <v>-160205.19</v>
      </c>
      <c r="G145" s="547" t="s">
        <v>1238</v>
      </c>
      <c r="H145" s="556"/>
    </row>
    <row r="146" spans="1:15" ht="11.85" customHeight="1" x14ac:dyDescent="0.2">
      <c r="A146" s="409"/>
      <c r="B146" s="409"/>
      <c r="C146" s="403" t="s">
        <v>949</v>
      </c>
      <c r="D146" s="400">
        <v>7.0400000000000004E-2</v>
      </c>
      <c r="E146" s="410" t="s">
        <v>880</v>
      </c>
      <c r="F146" s="411">
        <v>77357</v>
      </c>
      <c r="G146" s="390"/>
      <c r="H146" s="556" t="s">
        <v>946</v>
      </c>
    </row>
    <row r="147" spans="1:15" ht="11.85" customHeight="1" x14ac:dyDescent="0.2">
      <c r="A147" s="409"/>
      <c r="B147" s="409"/>
      <c r="C147" s="495" t="s">
        <v>949</v>
      </c>
      <c r="D147" s="496">
        <v>-7.0400000000000004E-2</v>
      </c>
      <c r="E147" s="497" t="s">
        <v>880</v>
      </c>
      <c r="F147" s="498">
        <v>-77357</v>
      </c>
      <c r="G147" s="390" t="s">
        <v>950</v>
      </c>
      <c r="H147" s="556" t="s">
        <v>946</v>
      </c>
    </row>
    <row r="148" spans="1:15" ht="11.85" customHeight="1" x14ac:dyDescent="0.2">
      <c r="A148" s="409"/>
      <c r="B148" s="409"/>
      <c r="C148" s="403" t="s">
        <v>951</v>
      </c>
      <c r="D148" s="400">
        <v>7.1599999999999997E-2</v>
      </c>
      <c r="E148" s="410" t="s">
        <v>880</v>
      </c>
      <c r="F148" s="411">
        <v>78676</v>
      </c>
      <c r="G148" s="390"/>
      <c r="H148" s="556" t="s">
        <v>946</v>
      </c>
    </row>
    <row r="149" spans="1:15" ht="11.85" customHeight="1" x14ac:dyDescent="0.2">
      <c r="A149" s="409"/>
      <c r="B149" s="409"/>
      <c r="C149" s="495" t="s">
        <v>951</v>
      </c>
      <c r="D149" s="496">
        <v>-7.1599999999999997E-2</v>
      </c>
      <c r="E149" s="497" t="s">
        <v>880</v>
      </c>
      <c r="F149" s="498">
        <v>-78676</v>
      </c>
      <c r="G149" s="390"/>
      <c r="H149" s="556" t="s">
        <v>946</v>
      </c>
    </row>
    <row r="150" spans="1:15" ht="11.85" customHeight="1" x14ac:dyDescent="0.2">
      <c r="A150" s="409"/>
      <c r="B150" s="409"/>
      <c r="C150" s="499" t="s">
        <v>951</v>
      </c>
      <c r="D150" s="500">
        <v>0.1361</v>
      </c>
      <c r="E150" s="501" t="s">
        <v>880</v>
      </c>
      <c r="F150" s="502">
        <f>149550+30104.188</f>
        <v>179654.18799999999</v>
      </c>
      <c r="G150" s="390"/>
      <c r="H150" s="556" t="s">
        <v>946</v>
      </c>
    </row>
    <row r="151" spans="1:15" ht="11.85" customHeight="1" x14ac:dyDescent="0.2">
      <c r="A151" s="409"/>
      <c r="B151" s="409"/>
      <c r="C151" s="495" t="s">
        <v>951</v>
      </c>
      <c r="D151" s="496">
        <v>-0.1361</v>
      </c>
      <c r="E151" s="497"/>
      <c r="F151" s="498">
        <v>-179654.19</v>
      </c>
      <c r="G151" s="547" t="s">
        <v>1238</v>
      </c>
      <c r="H151" s="556"/>
    </row>
    <row r="152" spans="1:15" ht="11.85" customHeight="1" x14ac:dyDescent="0.2">
      <c r="A152" s="409"/>
      <c r="B152" s="409"/>
      <c r="C152" s="403" t="s">
        <v>952</v>
      </c>
      <c r="D152" s="400">
        <v>8.43E-2</v>
      </c>
      <c r="E152" s="410" t="s">
        <v>880</v>
      </c>
      <c r="F152" s="411">
        <v>58613</v>
      </c>
      <c r="G152" s="390"/>
      <c r="H152" s="556" t="s">
        <v>946</v>
      </c>
    </row>
    <row r="153" spans="1:15" ht="11.85" customHeight="1" x14ac:dyDescent="0.2">
      <c r="A153" s="409"/>
      <c r="B153" s="409"/>
      <c r="C153" s="495" t="s">
        <v>952</v>
      </c>
      <c r="D153" s="496">
        <v>-8.43E-2</v>
      </c>
      <c r="E153" s="497" t="s">
        <v>880</v>
      </c>
      <c r="F153" s="498">
        <v>-58613</v>
      </c>
      <c r="G153" s="390" t="s">
        <v>950</v>
      </c>
      <c r="H153" s="556" t="s">
        <v>946</v>
      </c>
    </row>
    <row r="154" spans="1:15" ht="11.85" customHeight="1" x14ac:dyDescent="0.2">
      <c r="A154" s="409"/>
      <c r="B154" s="409"/>
      <c r="C154" s="403" t="s">
        <v>953</v>
      </c>
      <c r="D154" s="400">
        <v>7.1500000000000008E-2</v>
      </c>
      <c r="E154" s="410" t="s">
        <v>880</v>
      </c>
      <c r="F154" s="411">
        <v>78566</v>
      </c>
      <c r="G154" s="390"/>
      <c r="H154" s="556" t="s">
        <v>946</v>
      </c>
    </row>
    <row r="155" spans="1:15" ht="11.85" customHeight="1" x14ac:dyDescent="0.2">
      <c r="A155" s="422"/>
      <c r="B155" s="409"/>
      <c r="C155" s="495" t="s">
        <v>953</v>
      </c>
      <c r="D155" s="496">
        <v>-7.1499999999999994E-2</v>
      </c>
      <c r="E155" s="497" t="s">
        <v>880</v>
      </c>
      <c r="F155" s="498">
        <v>-78566</v>
      </c>
      <c r="G155" s="390"/>
      <c r="H155" s="556" t="s">
        <v>946</v>
      </c>
    </row>
    <row r="156" spans="1:15" ht="11.85" customHeight="1" x14ac:dyDescent="0.2">
      <c r="A156" s="422"/>
      <c r="B156" s="409"/>
      <c r="C156" s="499" t="s">
        <v>953</v>
      </c>
      <c r="D156" s="500">
        <v>0.1341</v>
      </c>
      <c r="E156" s="501" t="s">
        <v>880</v>
      </c>
      <c r="F156" s="502">
        <v>147352</v>
      </c>
      <c r="G156" s="390"/>
      <c r="H156" s="556" t="s">
        <v>946</v>
      </c>
      <c r="J156" s="495"/>
      <c r="K156" s="496">
        <v>-0.1341</v>
      </c>
      <c r="L156" s="497"/>
      <c r="M156" s="498">
        <v>-147352</v>
      </c>
      <c r="N156" s="547" t="s">
        <v>1211</v>
      </c>
      <c r="O156" s="556" t="s">
        <v>946</v>
      </c>
    </row>
    <row r="157" spans="1:15" ht="11.85" customHeight="1" x14ac:dyDescent="0.2">
      <c r="A157" s="409"/>
      <c r="B157" s="409"/>
      <c r="C157" s="403" t="s">
        <v>954</v>
      </c>
      <c r="D157" s="400">
        <v>0.112</v>
      </c>
      <c r="E157" s="410" t="s">
        <v>880</v>
      </c>
      <c r="F157" s="411">
        <v>123069</v>
      </c>
      <c r="G157" s="503"/>
      <c r="H157" s="556" t="s">
        <v>946</v>
      </c>
      <c r="I157" s="331"/>
    </row>
    <row r="158" spans="1:15" ht="11.85" customHeight="1" x14ac:dyDescent="0.2">
      <c r="A158" s="409"/>
      <c r="B158" s="409"/>
      <c r="C158" s="495" t="s">
        <v>954</v>
      </c>
      <c r="D158" s="496">
        <v>-0.112</v>
      </c>
      <c r="E158" s="497" t="s">
        <v>880</v>
      </c>
      <c r="F158" s="498">
        <v>-123069</v>
      </c>
      <c r="G158" s="503"/>
      <c r="H158" s="556" t="s">
        <v>946</v>
      </c>
      <c r="I158" s="331"/>
    </row>
    <row r="159" spans="1:15" ht="11.85" customHeight="1" x14ac:dyDescent="0.2">
      <c r="A159" s="471"/>
      <c r="B159" s="471"/>
      <c r="C159" s="499" t="s">
        <v>954</v>
      </c>
      <c r="D159" s="500">
        <v>6.9400000000000003E-2</v>
      </c>
      <c r="E159" s="501" t="s">
        <v>880</v>
      </c>
      <c r="F159" s="668">
        <v>1796115.45</v>
      </c>
      <c r="G159" s="503" t="s">
        <v>947</v>
      </c>
      <c r="H159" s="556" t="s">
        <v>946</v>
      </c>
      <c r="I159" s="331"/>
    </row>
    <row r="160" spans="1:15" ht="11.85" customHeight="1" x14ac:dyDescent="0.2">
      <c r="A160" s="409"/>
      <c r="B160" s="409"/>
      <c r="C160" s="495" t="s">
        <v>954</v>
      </c>
      <c r="D160" s="496">
        <v>-6.9400000000000003E-2</v>
      </c>
      <c r="E160" s="497"/>
      <c r="F160" s="498">
        <v>-1796115.45</v>
      </c>
      <c r="G160" s="695" t="s">
        <v>1238</v>
      </c>
      <c r="H160" s="556"/>
      <c r="I160" s="331"/>
    </row>
    <row r="161" spans="1:12" ht="11.85" customHeight="1" x14ac:dyDescent="0.2">
      <c r="A161" s="409"/>
      <c r="B161" s="409"/>
      <c r="C161" s="403" t="s">
        <v>955</v>
      </c>
      <c r="D161" s="400">
        <v>7.1900000000000006E-2</v>
      </c>
      <c r="E161" s="410" t="s">
        <v>880</v>
      </c>
      <c r="F161" s="411">
        <v>79006</v>
      </c>
      <c r="G161" s="390"/>
      <c r="H161" s="556" t="s">
        <v>946</v>
      </c>
      <c r="I161" s="331"/>
    </row>
    <row r="162" spans="1:12" ht="11.85" customHeight="1" x14ac:dyDescent="0.2">
      <c r="A162" s="409"/>
      <c r="B162" s="409"/>
      <c r="C162" s="495" t="s">
        <v>955</v>
      </c>
      <c r="D162" s="496">
        <v>-7.1900000000000006E-2</v>
      </c>
      <c r="E162" s="497" t="s">
        <v>880</v>
      </c>
      <c r="F162" s="498">
        <v>-79006</v>
      </c>
      <c r="G162" s="390" t="s">
        <v>950</v>
      </c>
      <c r="H162" s="556" t="s">
        <v>946</v>
      </c>
      <c r="I162" s="331"/>
    </row>
    <row r="163" spans="1:12" ht="11.85" customHeight="1" x14ac:dyDescent="0.2">
      <c r="A163" s="409"/>
      <c r="B163" s="409"/>
      <c r="C163" s="403" t="s">
        <v>956</v>
      </c>
      <c r="D163" s="400">
        <v>6.2600000000000003E-2</v>
      </c>
      <c r="E163" s="410" t="s">
        <v>880</v>
      </c>
      <c r="F163" s="411">
        <v>68787</v>
      </c>
      <c r="G163" s="390"/>
      <c r="H163" s="556" t="s">
        <v>946</v>
      </c>
      <c r="I163" s="331"/>
    </row>
    <row r="164" spans="1:12" ht="11.85" customHeight="1" x14ac:dyDescent="0.2">
      <c r="A164" s="409"/>
      <c r="B164" s="409"/>
      <c r="C164" s="495" t="s">
        <v>956</v>
      </c>
      <c r="D164" s="496">
        <v>-6.2600000000000003E-2</v>
      </c>
      <c r="E164" s="497" t="s">
        <v>880</v>
      </c>
      <c r="F164" s="498">
        <v>-68787</v>
      </c>
      <c r="G164" s="390"/>
      <c r="H164" s="556" t="s">
        <v>946</v>
      </c>
      <c r="I164" s="331"/>
    </row>
    <row r="165" spans="1:12" ht="11.85" customHeight="1" x14ac:dyDescent="0.2">
      <c r="A165" s="409"/>
      <c r="B165" s="409"/>
      <c r="C165" s="499" t="s">
        <v>956</v>
      </c>
      <c r="D165" s="500">
        <v>0.1353</v>
      </c>
      <c r="E165" s="501" t="s">
        <v>880</v>
      </c>
      <c r="F165" s="502">
        <f>148672+30104.188</f>
        <v>178776.18799999999</v>
      </c>
      <c r="G165" s="390"/>
      <c r="H165" s="556" t="s">
        <v>946</v>
      </c>
      <c r="I165" s="331"/>
    </row>
    <row r="166" spans="1:12" ht="11.85" customHeight="1" x14ac:dyDescent="0.2">
      <c r="A166" s="409"/>
      <c r="B166" s="409"/>
      <c r="C166" s="495" t="s">
        <v>956</v>
      </c>
      <c r="D166" s="496">
        <v>-0.1353</v>
      </c>
      <c r="E166" s="497"/>
      <c r="F166" s="498">
        <v>-178776.19</v>
      </c>
      <c r="G166" s="547" t="s">
        <v>1238</v>
      </c>
      <c r="H166" s="556"/>
      <c r="I166" s="331"/>
    </row>
    <row r="167" spans="1:12" ht="11.85" customHeight="1" x14ac:dyDescent="0.2">
      <c r="A167" s="409"/>
      <c r="B167" s="409"/>
      <c r="C167" s="403" t="s">
        <v>959</v>
      </c>
      <c r="D167" s="400">
        <v>5.1300000000000005E-2</v>
      </c>
      <c r="E167" s="410" t="s">
        <v>880</v>
      </c>
      <c r="F167" s="411">
        <v>56370</v>
      </c>
      <c r="G167" s="390"/>
      <c r="H167" s="556" t="s">
        <v>946</v>
      </c>
      <c r="L167" s="335"/>
    </row>
    <row r="168" spans="1:12" ht="11.85" customHeight="1" x14ac:dyDescent="0.2">
      <c r="A168" s="409"/>
      <c r="B168" s="409"/>
      <c r="C168" s="495" t="s">
        <v>959</v>
      </c>
      <c r="D168" s="496">
        <v>-5.1299999999999998E-2</v>
      </c>
      <c r="E168" s="497" t="s">
        <v>880</v>
      </c>
      <c r="F168" s="498">
        <v>-56370</v>
      </c>
      <c r="G168" s="390" t="s">
        <v>950</v>
      </c>
      <c r="H168" s="556" t="s">
        <v>946</v>
      </c>
    </row>
    <row r="169" spans="1:12" ht="11.85" customHeight="1" x14ac:dyDescent="0.2">
      <c r="A169" s="409"/>
      <c r="B169" s="409"/>
      <c r="C169" s="403" t="s">
        <v>962</v>
      </c>
      <c r="D169" s="400">
        <v>6.8400000000000002E-2</v>
      </c>
      <c r="E169" s="410" t="s">
        <v>880</v>
      </c>
      <c r="F169" s="411">
        <v>75160</v>
      </c>
      <c r="G169" s="390"/>
      <c r="H169" s="556" t="s">
        <v>946</v>
      </c>
    </row>
    <row r="170" spans="1:12" ht="11.85" customHeight="1" x14ac:dyDescent="0.2">
      <c r="A170" s="409"/>
      <c r="B170" s="409"/>
      <c r="C170" s="495" t="s">
        <v>962</v>
      </c>
      <c r="D170" s="496">
        <v>-6.8400000000000002E-2</v>
      </c>
      <c r="E170" s="497" t="s">
        <v>880</v>
      </c>
      <c r="F170" s="498">
        <v>-75160</v>
      </c>
      <c r="G170" s="390" t="s">
        <v>950</v>
      </c>
      <c r="H170" s="556" t="s">
        <v>946</v>
      </c>
      <c r="I170" s="329" t="s">
        <v>960</v>
      </c>
    </row>
    <row r="171" spans="1:12" ht="11.85" customHeight="1" x14ac:dyDescent="0.2">
      <c r="A171" s="409"/>
      <c r="B171" s="409"/>
      <c r="C171" s="403" t="s">
        <v>964</v>
      </c>
      <c r="D171" s="400">
        <v>7.9399999999999998E-2</v>
      </c>
      <c r="E171" s="410" t="s">
        <v>880</v>
      </c>
      <c r="F171" s="411">
        <v>87247</v>
      </c>
      <c r="G171" s="390"/>
      <c r="H171" s="556" t="s">
        <v>946</v>
      </c>
    </row>
    <row r="172" spans="1:12" ht="11.85" customHeight="1" x14ac:dyDescent="0.2">
      <c r="A172" s="409"/>
      <c r="B172" s="409"/>
      <c r="C172" s="495" t="s">
        <v>964</v>
      </c>
      <c r="D172" s="496">
        <v>-7.9399999999999998E-2</v>
      </c>
      <c r="E172" s="497" t="s">
        <v>880</v>
      </c>
      <c r="F172" s="498">
        <v>-87247</v>
      </c>
      <c r="G172" s="390"/>
      <c r="H172" s="556" t="s">
        <v>946</v>
      </c>
    </row>
    <row r="173" spans="1:12" ht="11.85" customHeight="1" x14ac:dyDescent="0.2">
      <c r="A173" s="409"/>
      <c r="B173" s="409"/>
      <c r="C173" s="499" t="s">
        <v>964</v>
      </c>
      <c r="D173" s="500">
        <v>0.13339999999999999</v>
      </c>
      <c r="E173" s="501" t="s">
        <v>880</v>
      </c>
      <c r="F173" s="502">
        <f>146584+30104.188</f>
        <v>176688.18799999999</v>
      </c>
      <c r="G173" s="390"/>
      <c r="H173" s="556" t="s">
        <v>946</v>
      </c>
    </row>
    <row r="174" spans="1:12" ht="11.85" customHeight="1" x14ac:dyDescent="0.2">
      <c r="A174" s="409"/>
      <c r="B174" s="409"/>
      <c r="C174" s="495" t="s">
        <v>964</v>
      </c>
      <c r="D174" s="496">
        <v>-0.13339999999999999</v>
      </c>
      <c r="E174" s="497"/>
      <c r="F174" s="498">
        <v>-176688.19</v>
      </c>
      <c r="G174" s="547" t="s">
        <v>1238</v>
      </c>
      <c r="H174" s="661"/>
    </row>
    <row r="175" spans="1:12" ht="11.85" customHeight="1" x14ac:dyDescent="0.2">
      <c r="A175" s="409"/>
      <c r="B175" s="409"/>
      <c r="C175" s="403" t="s">
        <v>965</v>
      </c>
      <c r="D175" s="400">
        <v>0.13340000000000002</v>
      </c>
      <c r="E175" s="410" t="s">
        <v>880</v>
      </c>
      <c r="F175" s="411">
        <v>146584</v>
      </c>
      <c r="G175" s="390"/>
      <c r="H175" s="556" t="s">
        <v>946</v>
      </c>
    </row>
    <row r="176" spans="1:12" ht="11.85" customHeight="1" x14ac:dyDescent="0.2">
      <c r="A176" s="409"/>
      <c r="B176" s="409"/>
      <c r="C176" s="495" t="s">
        <v>965</v>
      </c>
      <c r="D176" s="496">
        <v>-0.13339999999999999</v>
      </c>
      <c r="E176" s="497" t="s">
        <v>880</v>
      </c>
      <c r="F176" s="498">
        <v>-146584</v>
      </c>
      <c r="G176" s="390"/>
      <c r="H176" s="556" t="s">
        <v>946</v>
      </c>
    </row>
    <row r="177" spans="1:16" ht="11.85" customHeight="1" x14ac:dyDescent="0.2">
      <c r="A177" s="409"/>
      <c r="B177" s="409"/>
      <c r="C177" s="499" t="s">
        <v>965</v>
      </c>
      <c r="D177" s="500">
        <v>0.13719999999999999</v>
      </c>
      <c r="E177" s="501" t="s">
        <v>880</v>
      </c>
      <c r="F177" s="502">
        <f>150760+30104.188</f>
        <v>180864.18799999999</v>
      </c>
      <c r="G177" s="390"/>
      <c r="H177" s="556" t="s">
        <v>946</v>
      </c>
    </row>
    <row r="178" spans="1:16" ht="11.85" customHeight="1" x14ac:dyDescent="0.2">
      <c r="A178" s="409"/>
      <c r="B178" s="409"/>
      <c r="C178" s="495" t="s">
        <v>1214</v>
      </c>
      <c r="D178" s="496">
        <v>-0.13719999999999999</v>
      </c>
      <c r="E178" s="497"/>
      <c r="F178" s="498">
        <v>-180864.19</v>
      </c>
      <c r="G178" s="547" t="s">
        <v>1238</v>
      </c>
      <c r="H178" s="661"/>
    </row>
    <row r="179" spans="1:16" ht="11.85" customHeight="1" x14ac:dyDescent="0.2">
      <c r="A179" s="409"/>
      <c r="B179" s="409"/>
      <c r="C179" s="403" t="s">
        <v>966</v>
      </c>
      <c r="D179" s="400">
        <v>0.17910000000000001</v>
      </c>
      <c r="E179" s="410" t="s">
        <v>880</v>
      </c>
      <c r="F179" s="411">
        <v>196800</v>
      </c>
      <c r="G179" s="390"/>
      <c r="H179" s="556" t="s">
        <v>946</v>
      </c>
    </row>
    <row r="180" spans="1:16" ht="11.85" customHeight="1" x14ac:dyDescent="0.2">
      <c r="A180" s="409"/>
      <c r="B180" s="409"/>
      <c r="C180" s="495" t="s">
        <v>966</v>
      </c>
      <c r="D180" s="496">
        <v>-0.17910000000000001</v>
      </c>
      <c r="E180" s="497" t="s">
        <v>880</v>
      </c>
      <c r="F180" s="498">
        <v>-196800</v>
      </c>
      <c r="G180" s="390"/>
      <c r="H180" s="556" t="s">
        <v>946</v>
      </c>
    </row>
    <row r="181" spans="1:16" s="472" customFormat="1" ht="11.85" customHeight="1" x14ac:dyDescent="0.2">
      <c r="A181" s="471"/>
      <c r="B181" s="471"/>
      <c r="C181" s="499" t="s">
        <v>966</v>
      </c>
      <c r="D181" s="500">
        <v>0.13850000000000001</v>
      </c>
      <c r="E181" s="501" t="s">
        <v>880</v>
      </c>
      <c r="F181" s="502">
        <v>152188</v>
      </c>
      <c r="G181" s="390"/>
      <c r="H181" s="556" t="s">
        <v>946</v>
      </c>
      <c r="I181" s="475"/>
    </row>
    <row r="182" spans="1:16" ht="11.85" customHeight="1" x14ac:dyDescent="0.2">
      <c r="A182" s="409"/>
      <c r="B182" s="409"/>
      <c r="C182" s="495" t="s">
        <v>966</v>
      </c>
      <c r="D182" s="496">
        <v>-0.13850000000000001</v>
      </c>
      <c r="E182" s="497" t="s">
        <v>880</v>
      </c>
      <c r="F182" s="498">
        <v>-152188</v>
      </c>
      <c r="G182" s="547" t="s">
        <v>920</v>
      </c>
      <c r="H182" s="548" t="s">
        <v>967</v>
      </c>
      <c r="I182" s="331"/>
    </row>
    <row r="183" spans="1:16" ht="11.85" customHeight="1" x14ac:dyDescent="0.2">
      <c r="A183" s="409"/>
      <c r="B183" s="409"/>
      <c r="C183" s="403" t="s">
        <v>968</v>
      </c>
      <c r="D183" s="400">
        <v>0.1744</v>
      </c>
      <c r="E183" s="410" t="s">
        <v>880</v>
      </c>
      <c r="F183" s="411">
        <v>191636</v>
      </c>
      <c r="G183" s="390"/>
      <c r="H183" s="556" t="s">
        <v>946</v>
      </c>
    </row>
    <row r="184" spans="1:16" ht="11.85" customHeight="1" x14ac:dyDescent="0.2">
      <c r="A184" s="409"/>
      <c r="B184" s="409"/>
      <c r="C184" s="495" t="s">
        <v>968</v>
      </c>
      <c r="D184" s="496">
        <v>-0.1744</v>
      </c>
      <c r="E184" s="497" t="s">
        <v>880</v>
      </c>
      <c r="F184" s="498">
        <v>-191636</v>
      </c>
      <c r="G184" s="390"/>
      <c r="H184" s="556" t="s">
        <v>946</v>
      </c>
    </row>
    <row r="185" spans="1:16" ht="11.85" customHeight="1" x14ac:dyDescent="0.2">
      <c r="A185" s="409"/>
      <c r="B185" s="409"/>
      <c r="C185" s="499" t="s">
        <v>968</v>
      </c>
      <c r="D185" s="500">
        <v>3.3599999999999998E-2</v>
      </c>
      <c r="E185" s="501" t="s">
        <v>880</v>
      </c>
      <c r="F185" s="502">
        <v>36921</v>
      </c>
      <c r="G185" s="390"/>
      <c r="H185" s="556" t="s">
        <v>946</v>
      </c>
      <c r="I185" s="432"/>
      <c r="J185" s="333"/>
      <c r="L185" s="335"/>
    </row>
    <row r="186" spans="1:16" ht="11.85" customHeight="1" x14ac:dyDescent="0.2">
      <c r="A186" s="409"/>
      <c r="B186" s="409"/>
      <c r="C186" s="495" t="s">
        <v>968</v>
      </c>
      <c r="D186" s="496">
        <v>-3.3599999999999998E-2</v>
      </c>
      <c r="E186" s="497" t="s">
        <v>880</v>
      </c>
      <c r="F186" s="498">
        <v>-36921</v>
      </c>
      <c r="G186" s="547" t="s">
        <v>969</v>
      </c>
      <c r="H186" s="548" t="s">
        <v>970</v>
      </c>
    </row>
    <row r="187" spans="1:16" ht="11.85" customHeight="1" x14ac:dyDescent="0.2">
      <c r="A187" s="409"/>
      <c r="B187" s="409"/>
      <c r="C187" s="403" t="s">
        <v>971</v>
      </c>
      <c r="D187" s="400">
        <v>0.1019</v>
      </c>
      <c r="E187" s="410" t="s">
        <v>880</v>
      </c>
      <c r="F187" s="411">
        <v>2572</v>
      </c>
      <c r="G187" s="390" t="s">
        <v>972</v>
      </c>
      <c r="H187" s="556"/>
      <c r="L187" s="335"/>
    </row>
    <row r="188" spans="1:16" ht="11.85" customHeight="1" x14ac:dyDescent="0.2">
      <c r="A188" s="409"/>
      <c r="B188" s="409"/>
      <c r="C188" s="403" t="s">
        <v>973</v>
      </c>
      <c r="D188" s="400">
        <v>3.5799999999999998E-2</v>
      </c>
      <c r="E188" s="410" t="s">
        <v>880</v>
      </c>
      <c r="F188" s="411">
        <v>931</v>
      </c>
      <c r="G188" s="390" t="s">
        <v>972</v>
      </c>
      <c r="H188" s="556"/>
      <c r="J188" s="333"/>
    </row>
    <row r="189" spans="1:16" ht="11.85" customHeight="1" x14ac:dyDescent="0.2">
      <c r="A189" s="471"/>
      <c r="B189" s="471"/>
      <c r="C189" s="499" t="s">
        <v>974</v>
      </c>
      <c r="D189" s="500">
        <v>3.8E-3</v>
      </c>
      <c r="E189" s="505" t="s">
        <v>975</v>
      </c>
      <c r="F189" s="502">
        <v>4176</v>
      </c>
      <c r="G189" s="504" t="s">
        <v>976</v>
      </c>
      <c r="H189" s="556" t="s">
        <v>946</v>
      </c>
    </row>
    <row r="190" spans="1:16" ht="11.85" customHeight="1" x14ac:dyDescent="0.2">
      <c r="A190" s="409"/>
      <c r="B190" s="409"/>
      <c r="C190" s="403" t="s">
        <v>977</v>
      </c>
      <c r="D190" s="400">
        <v>0.78029999999999999</v>
      </c>
      <c r="E190" s="410" t="s">
        <v>880</v>
      </c>
      <c r="F190" s="411">
        <v>54165</v>
      </c>
      <c r="G190" s="390"/>
      <c r="H190" s="556"/>
      <c r="L190" s="335"/>
      <c r="M190" s="875"/>
      <c r="N190" s="875"/>
      <c r="O190" s="875"/>
      <c r="P190" s="875"/>
    </row>
    <row r="191" spans="1:16" x14ac:dyDescent="0.2">
      <c r="A191" s="409"/>
      <c r="B191" s="409"/>
      <c r="C191" s="403">
        <v>475</v>
      </c>
      <c r="D191" s="400">
        <v>10.1313</v>
      </c>
      <c r="E191" s="410" t="s">
        <v>880</v>
      </c>
      <c r="F191" s="411">
        <v>256423.72</v>
      </c>
      <c r="G191" s="417"/>
      <c r="H191" s="556" t="s">
        <v>814</v>
      </c>
    </row>
    <row r="192" spans="1:16" ht="11.85" customHeight="1" x14ac:dyDescent="0.2">
      <c r="A192" s="409"/>
      <c r="B192" s="409"/>
      <c r="C192" s="403">
        <v>476</v>
      </c>
      <c r="D192" s="400">
        <v>0.10110000000000001</v>
      </c>
      <c r="E192" s="410" t="s">
        <v>880</v>
      </c>
      <c r="F192" s="411">
        <v>2551</v>
      </c>
      <c r="G192" s="417"/>
      <c r="H192" s="556" t="s">
        <v>814</v>
      </c>
    </row>
    <row r="193" spans="1:13" ht="11.85" customHeight="1" x14ac:dyDescent="0.2">
      <c r="A193" s="409"/>
      <c r="B193" s="409"/>
      <c r="C193" s="403">
        <v>599</v>
      </c>
      <c r="D193" s="400">
        <v>0.23920000000000002</v>
      </c>
      <c r="E193" s="423" t="s">
        <v>880</v>
      </c>
      <c r="F193" s="411">
        <v>6035</v>
      </c>
      <c r="G193" s="390"/>
      <c r="H193" s="556" t="s">
        <v>814</v>
      </c>
      <c r="L193" s="510"/>
      <c r="M193" s="510"/>
    </row>
    <row r="194" spans="1:13" ht="11.85" customHeight="1" x14ac:dyDescent="0.2">
      <c r="A194" s="409"/>
      <c r="B194" s="409"/>
      <c r="C194" s="403" t="s">
        <v>978</v>
      </c>
      <c r="D194" s="400">
        <v>0.1855</v>
      </c>
      <c r="E194" s="657" t="s">
        <v>880</v>
      </c>
      <c r="F194" s="411">
        <v>4680</v>
      </c>
      <c r="G194" s="390"/>
      <c r="H194" s="556"/>
    </row>
    <row r="195" spans="1:13" ht="11.85" customHeight="1" x14ac:dyDescent="0.2">
      <c r="A195" s="409"/>
      <c r="B195" s="409"/>
      <c r="C195" s="403" t="s">
        <v>979</v>
      </c>
      <c r="D195" s="400">
        <v>0.1789</v>
      </c>
      <c r="E195" s="410" t="s">
        <v>880</v>
      </c>
      <c r="F195" s="411">
        <v>4513</v>
      </c>
      <c r="G195" s="390"/>
      <c r="H195" s="556" t="s">
        <v>814</v>
      </c>
    </row>
    <row r="196" spans="1:13" ht="11.85" customHeight="1" x14ac:dyDescent="0.2">
      <c r="A196" s="409"/>
      <c r="B196" s="409"/>
      <c r="C196" s="403" t="s">
        <v>980</v>
      </c>
      <c r="D196" s="400">
        <v>6.2100000000000002E-2</v>
      </c>
      <c r="E196" s="410" t="s">
        <v>880</v>
      </c>
      <c r="F196" s="411">
        <v>1567</v>
      </c>
      <c r="G196" s="390"/>
      <c r="H196" s="556"/>
    </row>
    <row r="197" spans="1:13" ht="11.85" customHeight="1" x14ac:dyDescent="0.2">
      <c r="A197" s="409"/>
      <c r="B197" s="409"/>
      <c r="C197" s="403" t="s">
        <v>981</v>
      </c>
      <c r="D197" s="400">
        <v>1.7000000000000001E-3</v>
      </c>
      <c r="E197" s="410" t="s">
        <v>880</v>
      </c>
      <c r="F197" s="411">
        <v>43</v>
      </c>
      <c r="G197" s="390"/>
      <c r="H197" s="556"/>
    </row>
    <row r="198" spans="1:13" ht="11.85" customHeight="1" x14ac:dyDescent="0.2">
      <c r="A198" s="409"/>
      <c r="B198" s="409"/>
      <c r="C198" s="403" t="s">
        <v>982</v>
      </c>
      <c r="D198" s="400">
        <v>1.0800000000000001E-2</v>
      </c>
      <c r="E198" s="410" t="s">
        <v>880</v>
      </c>
      <c r="F198" s="411">
        <v>272</v>
      </c>
      <c r="G198" s="390"/>
      <c r="H198" s="556"/>
    </row>
    <row r="199" spans="1:13" ht="11.85" customHeight="1" x14ac:dyDescent="0.2">
      <c r="A199" s="409"/>
      <c r="B199" s="409"/>
      <c r="C199" s="403" t="s">
        <v>983</v>
      </c>
      <c r="D199" s="400">
        <v>5.2000000000000006E-3</v>
      </c>
      <c r="E199" s="410" t="s">
        <v>880</v>
      </c>
      <c r="F199" s="411">
        <v>131</v>
      </c>
      <c r="G199" s="417"/>
      <c r="H199" s="556"/>
    </row>
    <row r="200" spans="1:13" ht="11.85" customHeight="1" x14ac:dyDescent="0.2">
      <c r="A200" s="409"/>
      <c r="B200" s="409"/>
      <c r="C200" s="403" t="s">
        <v>984</v>
      </c>
      <c r="D200" s="400">
        <v>4.1037999999999997</v>
      </c>
      <c r="E200" s="410" t="s">
        <v>880</v>
      </c>
      <c r="F200" s="411">
        <v>103540</v>
      </c>
      <c r="G200" s="390"/>
      <c r="H200" s="556" t="s">
        <v>814</v>
      </c>
    </row>
    <row r="201" spans="1:13" ht="11.85" customHeight="1" x14ac:dyDescent="0.2">
      <c r="A201" s="409"/>
      <c r="B201" s="409"/>
      <c r="C201" s="495" t="s">
        <v>984</v>
      </c>
      <c r="D201" s="496">
        <v>-4.9099999999999998E-2</v>
      </c>
      <c r="E201" s="497"/>
      <c r="F201" s="498">
        <v>-1920.02</v>
      </c>
      <c r="G201" s="390"/>
      <c r="H201" s="556" t="s">
        <v>1229</v>
      </c>
    </row>
    <row r="202" spans="1:13" ht="11.85" customHeight="1" x14ac:dyDescent="0.2">
      <c r="A202" s="409"/>
      <c r="B202" s="409"/>
      <c r="C202" s="403" t="s">
        <v>985</v>
      </c>
      <c r="D202" s="400">
        <v>3.9900000000000005E-2</v>
      </c>
      <c r="E202" s="410" t="s">
        <v>880</v>
      </c>
      <c r="F202" s="411">
        <v>1007</v>
      </c>
      <c r="G202" s="390"/>
      <c r="H202" s="556" t="s">
        <v>814</v>
      </c>
    </row>
    <row r="203" spans="1:13" ht="11.85" customHeight="1" x14ac:dyDescent="0.2">
      <c r="A203" s="409"/>
      <c r="B203" s="409"/>
      <c r="C203" s="403" t="s">
        <v>986</v>
      </c>
      <c r="D203" s="400">
        <v>2.3700000000000002E-2</v>
      </c>
      <c r="E203" s="410" t="s">
        <v>880</v>
      </c>
      <c r="F203" s="411">
        <v>598</v>
      </c>
      <c r="G203" s="390"/>
      <c r="H203" s="556"/>
    </row>
    <row r="204" spans="1:13" ht="11.85" customHeight="1" x14ac:dyDescent="0.2">
      <c r="A204" s="409"/>
      <c r="B204" s="409"/>
      <c r="C204" s="403">
        <v>1170</v>
      </c>
      <c r="D204" s="400">
        <v>0.1636</v>
      </c>
      <c r="E204" s="410" t="s">
        <v>880</v>
      </c>
      <c r="F204" s="411">
        <v>4128</v>
      </c>
      <c r="G204" s="390"/>
      <c r="H204" s="556" t="s">
        <v>814</v>
      </c>
    </row>
    <row r="205" spans="1:13" ht="11.85" customHeight="1" x14ac:dyDescent="0.2">
      <c r="A205" s="409"/>
      <c r="B205" s="409"/>
      <c r="C205" s="403" t="s">
        <v>987</v>
      </c>
      <c r="D205" s="400">
        <v>1.9599999999999999E-2</v>
      </c>
      <c r="E205" s="410" t="s">
        <v>880</v>
      </c>
      <c r="F205" s="411">
        <v>494</v>
      </c>
      <c r="G205" s="390"/>
      <c r="H205" s="556"/>
    </row>
    <row r="206" spans="1:13" ht="11.85" customHeight="1" x14ac:dyDescent="0.2">
      <c r="A206" s="409"/>
      <c r="B206" s="409"/>
      <c r="C206" s="403" t="s">
        <v>988</v>
      </c>
      <c r="D206" s="400">
        <v>2.12E-2</v>
      </c>
      <c r="E206" s="410" t="s">
        <v>880</v>
      </c>
      <c r="F206" s="411">
        <v>535</v>
      </c>
      <c r="G206" s="417"/>
      <c r="H206" s="556"/>
    </row>
    <row r="207" spans="1:13" ht="11.85" customHeight="1" x14ac:dyDescent="0.2">
      <c r="A207" s="409"/>
      <c r="B207" s="409"/>
      <c r="C207" s="403" t="s">
        <v>989</v>
      </c>
      <c r="D207" s="400">
        <v>2.8400000000000002E-2</v>
      </c>
      <c r="E207" s="410" t="s">
        <v>880</v>
      </c>
      <c r="F207" s="411">
        <v>717</v>
      </c>
      <c r="G207" s="417"/>
      <c r="H207" s="556"/>
    </row>
    <row r="208" spans="1:13" ht="11.85" customHeight="1" x14ac:dyDescent="0.2">
      <c r="A208" s="409"/>
      <c r="B208" s="409"/>
      <c r="C208" s="333"/>
      <c r="D208" s="335">
        <f>SUM(D139:D207)</f>
        <v>16.511300000000002</v>
      </c>
      <c r="E208" s="657"/>
      <c r="F208" s="336">
        <f>SUM(F139:F207)</f>
        <v>1125210.1099999992</v>
      </c>
      <c r="G208" s="331"/>
      <c r="H208" s="632"/>
    </row>
    <row r="209" spans="1:9" ht="11.85" customHeight="1" x14ac:dyDescent="0.2">
      <c r="A209" s="409"/>
      <c r="B209" s="409"/>
      <c r="C209" s="660"/>
      <c r="D209" s="660"/>
      <c r="E209" s="660"/>
      <c r="F209" s="660"/>
      <c r="G209" s="660"/>
      <c r="H209" s="660"/>
    </row>
    <row r="210" spans="1:9" ht="11.85" customHeight="1" x14ac:dyDescent="0.2">
      <c r="A210" s="409"/>
      <c r="B210" s="409"/>
      <c r="C210" s="333"/>
      <c r="D210" s="335"/>
      <c r="E210" s="657"/>
      <c r="F210" s="336"/>
      <c r="G210" s="331"/>
      <c r="H210" s="632"/>
    </row>
    <row r="211" spans="1:9" ht="11.85" customHeight="1" x14ac:dyDescent="0.2">
      <c r="A211" s="333"/>
      <c r="B211" s="333"/>
      <c r="C211" s="351" t="s">
        <v>877</v>
      </c>
      <c r="D211" s="335"/>
      <c r="E211" s="331"/>
      <c r="F211" s="336"/>
      <c r="G211" s="331"/>
      <c r="H211" s="632"/>
    </row>
    <row r="212" spans="1:9" ht="11.85" customHeight="1" x14ac:dyDescent="0.2">
      <c r="A212" s="660" t="s">
        <v>990</v>
      </c>
      <c r="B212" s="660"/>
      <c r="C212" s="403" t="s">
        <v>991</v>
      </c>
      <c r="D212" s="400">
        <v>2.4000000000000002E-3</v>
      </c>
      <c r="E212" s="410" t="s">
        <v>880</v>
      </c>
      <c r="F212" s="411">
        <v>61</v>
      </c>
      <c r="G212" s="417" t="s">
        <v>992</v>
      </c>
      <c r="H212" s="556"/>
    </row>
    <row r="213" spans="1:9" ht="11.85" customHeight="1" x14ac:dyDescent="0.2">
      <c r="A213" s="333"/>
      <c r="B213" s="333"/>
      <c r="C213" s="403" t="s">
        <v>993</v>
      </c>
      <c r="D213" s="400">
        <v>4.5999999999999999E-3</v>
      </c>
      <c r="E213" s="423" t="s">
        <v>880</v>
      </c>
      <c r="F213" s="411">
        <v>116</v>
      </c>
      <c r="G213" s="416" t="s">
        <v>992</v>
      </c>
      <c r="H213" s="556"/>
    </row>
    <row r="214" spans="1:9" ht="12.75" customHeight="1" x14ac:dyDescent="0.2">
      <c r="C214" s="409" t="s">
        <v>994</v>
      </c>
      <c r="D214" s="400">
        <v>2.9000000000000001E-2</v>
      </c>
      <c r="E214" s="410" t="s">
        <v>880</v>
      </c>
      <c r="F214" s="411">
        <v>732</v>
      </c>
      <c r="G214" s="390"/>
      <c r="H214" s="556"/>
    </row>
    <row r="215" spans="1:9" ht="11.85" customHeight="1" x14ac:dyDescent="0.2">
      <c r="A215" s="409"/>
      <c r="B215" s="409"/>
      <c r="C215" s="403" t="s">
        <v>995</v>
      </c>
      <c r="D215" s="400">
        <v>2.4800000000000003E-2</v>
      </c>
      <c r="E215" s="410" t="s">
        <v>880</v>
      </c>
      <c r="F215" s="411">
        <v>626</v>
      </c>
      <c r="G215" s="390"/>
      <c r="H215" s="556"/>
    </row>
    <row r="216" spans="1:9" ht="11.85" customHeight="1" x14ac:dyDescent="0.2">
      <c r="A216" s="409"/>
      <c r="B216" s="409"/>
      <c r="C216" s="403">
        <v>1475</v>
      </c>
      <c r="D216" s="400">
        <v>0.13270000000000001</v>
      </c>
      <c r="E216" s="410" t="s">
        <v>880</v>
      </c>
      <c r="F216" s="411">
        <v>3348</v>
      </c>
      <c r="G216" s="390"/>
      <c r="H216" s="556" t="s">
        <v>814</v>
      </c>
    </row>
    <row r="217" spans="1:9" ht="11.85" customHeight="1" x14ac:dyDescent="0.2">
      <c r="A217" s="409"/>
      <c r="B217" s="409"/>
      <c r="C217" s="403">
        <v>1511</v>
      </c>
      <c r="D217" s="400">
        <v>1.1627000000000001</v>
      </c>
      <c r="E217" s="410" t="s">
        <v>880</v>
      </c>
      <c r="F217" s="411">
        <v>30163</v>
      </c>
      <c r="G217" s="390"/>
      <c r="H217" s="556" t="s">
        <v>814</v>
      </c>
    </row>
    <row r="218" spans="1:9" ht="11.85" customHeight="1" x14ac:dyDescent="0.2">
      <c r="A218" s="409"/>
      <c r="B218" s="409"/>
      <c r="C218" s="425">
        <v>1528</v>
      </c>
      <c r="D218" s="426">
        <v>0.60360000000000003</v>
      </c>
      <c r="E218" s="410" t="s">
        <v>880</v>
      </c>
      <c r="F218" s="411">
        <v>38148</v>
      </c>
      <c r="G218" s="390"/>
      <c r="H218" s="556"/>
    </row>
    <row r="219" spans="1:9" ht="11.85" customHeight="1" x14ac:dyDescent="0.2">
      <c r="A219" s="409"/>
      <c r="B219" s="409"/>
      <c r="C219" s="403">
        <v>1534</v>
      </c>
      <c r="D219" s="400">
        <v>8.8099999999999998E-2</v>
      </c>
      <c r="E219" s="410" t="s">
        <v>880</v>
      </c>
      <c r="F219" s="411">
        <v>2223</v>
      </c>
      <c r="G219" s="390"/>
      <c r="H219" s="556" t="s">
        <v>814</v>
      </c>
    </row>
    <row r="220" spans="1:9" ht="11.85" customHeight="1" x14ac:dyDescent="0.2">
      <c r="A220" s="409"/>
      <c r="B220" s="409"/>
      <c r="C220" s="403" t="s">
        <v>996</v>
      </c>
      <c r="D220" s="400">
        <v>4.0600000000000004E-2</v>
      </c>
      <c r="E220" s="410" t="s">
        <v>880</v>
      </c>
      <c r="F220" s="411">
        <v>1024</v>
      </c>
      <c r="G220" s="390"/>
      <c r="H220" s="556"/>
      <c r="I220" s="331"/>
    </row>
    <row r="221" spans="1:9" ht="11.85" customHeight="1" x14ac:dyDescent="0.2">
      <c r="A221" s="424"/>
      <c r="B221" s="401"/>
      <c r="C221" s="403" t="s">
        <v>997</v>
      </c>
      <c r="D221" s="400">
        <v>5.0700000000000002E-2</v>
      </c>
      <c r="E221" s="410" t="s">
        <v>880</v>
      </c>
      <c r="F221" s="411">
        <v>1279</v>
      </c>
      <c r="G221" s="390"/>
      <c r="H221" s="556"/>
      <c r="I221" s="331"/>
    </row>
    <row r="222" spans="1:9" ht="11.85" customHeight="1" x14ac:dyDescent="0.2">
      <c r="A222" s="409"/>
      <c r="B222" s="409"/>
      <c r="C222" s="403" t="s">
        <v>998</v>
      </c>
      <c r="D222" s="400">
        <v>5.0800000000000005E-2</v>
      </c>
      <c r="E222" s="410" t="s">
        <v>880</v>
      </c>
      <c r="F222" s="411">
        <v>1587</v>
      </c>
      <c r="G222" s="390"/>
      <c r="H222" s="556"/>
      <c r="I222" s="331"/>
    </row>
    <row r="223" spans="1:9" ht="12.75" customHeight="1" x14ac:dyDescent="0.2">
      <c r="A223" s="409"/>
      <c r="B223" s="409"/>
      <c r="C223" s="403" t="s">
        <v>999</v>
      </c>
      <c r="D223" s="400">
        <v>1.0200000000000001E-2</v>
      </c>
      <c r="E223" s="410" t="s">
        <v>880</v>
      </c>
      <c r="F223" s="411">
        <v>257</v>
      </c>
      <c r="G223" s="390" t="s">
        <v>908</v>
      </c>
      <c r="H223" s="556"/>
      <c r="I223" s="331"/>
    </row>
    <row r="224" spans="1:9" ht="12.75" customHeight="1" x14ac:dyDescent="0.2">
      <c r="A224" s="409"/>
      <c r="B224" s="409"/>
      <c r="C224" s="403">
        <v>1951</v>
      </c>
      <c r="D224" s="400">
        <v>0.18809999999999999</v>
      </c>
      <c r="E224" s="410" t="s">
        <v>880</v>
      </c>
      <c r="F224" s="411">
        <v>4746</v>
      </c>
      <c r="G224" s="390"/>
      <c r="H224" s="556" t="s">
        <v>814</v>
      </c>
      <c r="I224" s="331"/>
    </row>
    <row r="225" spans="1:9" ht="12.75" customHeight="1" x14ac:dyDescent="0.2">
      <c r="A225" s="409"/>
      <c r="B225" s="409"/>
      <c r="C225" s="495">
        <v>1951</v>
      </c>
      <c r="D225" s="496">
        <v>-7.0499999999999993E-2</v>
      </c>
      <c r="E225" s="497"/>
      <c r="F225" s="498">
        <v>-1778.8</v>
      </c>
      <c r="G225" s="390"/>
      <c r="H225" s="556" t="s">
        <v>1229</v>
      </c>
      <c r="I225" s="331"/>
    </row>
    <row r="226" spans="1:9" ht="12.75" customHeight="1" x14ac:dyDescent="0.2">
      <c r="A226" s="409"/>
      <c r="B226" s="409"/>
      <c r="C226" s="403" t="s">
        <v>1000</v>
      </c>
      <c r="D226" s="400">
        <v>1.06E-2</v>
      </c>
      <c r="E226" s="410" t="s">
        <v>880</v>
      </c>
      <c r="F226" s="411">
        <v>331</v>
      </c>
      <c r="G226" s="417"/>
      <c r="H226" s="556"/>
      <c r="I226" s="331"/>
    </row>
    <row r="227" spans="1:9" ht="12.75" customHeight="1" x14ac:dyDescent="0.2">
      <c r="A227" s="409"/>
      <c r="B227" s="409"/>
      <c r="C227" s="403" t="s">
        <v>1001</v>
      </c>
      <c r="D227" s="400">
        <v>4.2700000000000002E-2</v>
      </c>
      <c r="E227" s="410" t="s">
        <v>880</v>
      </c>
      <c r="F227" s="411">
        <v>1078</v>
      </c>
      <c r="G227" s="417"/>
      <c r="H227" s="556"/>
      <c r="I227" s="331"/>
    </row>
    <row r="228" spans="1:9" ht="12.75" customHeight="1" x14ac:dyDescent="0.2">
      <c r="A228" s="409"/>
      <c r="B228" s="409"/>
      <c r="C228" s="403" t="s">
        <v>1002</v>
      </c>
      <c r="D228" s="400">
        <v>1.1900000000000001E-2</v>
      </c>
      <c r="E228" s="410" t="s">
        <v>880</v>
      </c>
      <c r="F228" s="411">
        <v>823</v>
      </c>
      <c r="G228" s="390"/>
      <c r="H228" s="556"/>
      <c r="I228" s="331"/>
    </row>
    <row r="229" spans="1:9" ht="12.75" customHeight="1" x14ac:dyDescent="0.2">
      <c r="A229" s="409"/>
      <c r="B229" s="409"/>
      <c r="C229" s="403" t="s">
        <v>1003</v>
      </c>
      <c r="D229" s="400">
        <v>2.1764000000000001</v>
      </c>
      <c r="E229" s="410" t="s">
        <v>880</v>
      </c>
      <c r="F229" s="411">
        <v>54911</v>
      </c>
      <c r="G229" s="390"/>
      <c r="H229" s="556" t="s">
        <v>814</v>
      </c>
      <c r="I229" s="331"/>
    </row>
    <row r="230" spans="1:9" ht="12.75" customHeight="1" x14ac:dyDescent="0.2">
      <c r="A230" s="409"/>
      <c r="B230" s="409"/>
      <c r="C230" s="403" t="s">
        <v>1004</v>
      </c>
      <c r="D230" s="400">
        <v>5.67E-2</v>
      </c>
      <c r="E230" s="410" t="s">
        <v>880</v>
      </c>
      <c r="F230" s="411">
        <v>1430</v>
      </c>
      <c r="G230" s="390"/>
      <c r="H230" s="556" t="s">
        <v>814</v>
      </c>
      <c r="I230" s="331"/>
    </row>
    <row r="231" spans="1:9" ht="12.75" customHeight="1" x14ac:dyDescent="0.2">
      <c r="A231" s="409"/>
      <c r="B231" s="409"/>
      <c r="C231" s="403" t="s">
        <v>1005</v>
      </c>
      <c r="D231" s="400">
        <v>1.3000000000000002E-3</v>
      </c>
      <c r="E231" s="410" t="s">
        <v>880</v>
      </c>
      <c r="F231" s="411">
        <v>33</v>
      </c>
      <c r="G231" s="390"/>
      <c r="H231" s="556"/>
      <c r="I231" s="331"/>
    </row>
    <row r="232" spans="1:9" ht="12.75" customHeight="1" x14ac:dyDescent="0.2">
      <c r="A232" s="409"/>
      <c r="B232" s="409"/>
      <c r="C232" s="403" t="s">
        <v>1006</v>
      </c>
      <c r="D232" s="400">
        <v>1.4400000000000001E-2</v>
      </c>
      <c r="E232" s="410" t="s">
        <v>880</v>
      </c>
      <c r="F232" s="411">
        <v>363</v>
      </c>
      <c r="G232" s="390"/>
      <c r="H232" s="556"/>
    </row>
    <row r="233" spans="1:9" ht="12.75" customHeight="1" x14ac:dyDescent="0.2">
      <c r="A233" s="409"/>
      <c r="B233" s="409"/>
      <c r="C233" s="403">
        <v>2407</v>
      </c>
      <c r="D233" s="400">
        <v>0.22660000000000002</v>
      </c>
      <c r="E233" s="410" t="s">
        <v>880</v>
      </c>
      <c r="F233" s="411">
        <v>5717</v>
      </c>
      <c r="G233" s="390"/>
      <c r="H233" s="556" t="s">
        <v>814</v>
      </c>
    </row>
    <row r="234" spans="1:9" ht="12.75" customHeight="1" x14ac:dyDescent="0.2">
      <c r="A234" s="409"/>
      <c r="B234" s="409"/>
      <c r="C234" s="403" t="s">
        <v>1007</v>
      </c>
      <c r="D234" s="400">
        <v>8.2400000000000001E-2</v>
      </c>
      <c r="E234" s="410" t="s">
        <v>880</v>
      </c>
      <c r="F234" s="411">
        <v>2079</v>
      </c>
      <c r="G234" s="390"/>
      <c r="H234" s="556" t="s">
        <v>814</v>
      </c>
    </row>
    <row r="235" spans="1:9" ht="12.75" customHeight="1" x14ac:dyDescent="0.2">
      <c r="A235" s="409"/>
      <c r="B235" s="409"/>
      <c r="C235" s="403" t="s">
        <v>1008</v>
      </c>
      <c r="D235" s="400">
        <v>0.1056</v>
      </c>
      <c r="E235" s="410" t="s">
        <v>880</v>
      </c>
      <c r="F235" s="411">
        <v>2665</v>
      </c>
      <c r="G235" s="390"/>
      <c r="H235" s="556"/>
    </row>
    <row r="236" spans="1:9" ht="12.75" customHeight="1" x14ac:dyDescent="0.2">
      <c r="A236" s="409"/>
      <c r="B236" s="409"/>
      <c r="C236" s="403">
        <v>2562</v>
      </c>
      <c r="D236" s="400">
        <v>4.1802000000000001</v>
      </c>
      <c r="E236" s="410" t="s">
        <v>880</v>
      </c>
      <c r="F236" s="411">
        <v>105468</v>
      </c>
      <c r="G236" s="390"/>
      <c r="H236" s="556" t="s">
        <v>814</v>
      </c>
    </row>
    <row r="237" spans="1:9" ht="12.75" customHeight="1" x14ac:dyDescent="0.2">
      <c r="A237" s="409"/>
      <c r="B237" s="409"/>
      <c r="C237" s="495">
        <v>2562</v>
      </c>
      <c r="D237" s="496">
        <v>-4.3299999999999998E-2</v>
      </c>
      <c r="E237" s="497"/>
      <c r="F237" s="498">
        <v>-1902.49</v>
      </c>
      <c r="G237" s="390"/>
      <c r="H237" s="556" t="s">
        <v>1229</v>
      </c>
    </row>
    <row r="238" spans="1:9" ht="12.75" customHeight="1" x14ac:dyDescent="0.2">
      <c r="A238" s="409"/>
      <c r="B238" s="409"/>
      <c r="C238" s="403">
        <v>2605</v>
      </c>
      <c r="D238" s="400">
        <v>0.1008</v>
      </c>
      <c r="E238" s="410" t="s">
        <v>880</v>
      </c>
      <c r="F238" s="411">
        <v>1960</v>
      </c>
      <c r="G238" s="390"/>
      <c r="H238" s="556"/>
    </row>
    <row r="239" spans="1:9" ht="12.75" customHeight="1" x14ac:dyDescent="0.2">
      <c r="A239" s="409"/>
      <c r="B239" s="409"/>
      <c r="C239" s="333"/>
      <c r="D239" s="551">
        <f>SUM(D212:D238)</f>
        <v>9.2841000000000005</v>
      </c>
      <c r="E239" s="553"/>
      <c r="F239" s="552">
        <f>SUM(F212:F238)</f>
        <v>257486.71000000002</v>
      </c>
      <c r="G239" s="331"/>
      <c r="H239" s="632"/>
    </row>
    <row r="240" spans="1:9" ht="12.75" customHeight="1" x14ac:dyDescent="0.2">
      <c r="A240" s="409"/>
      <c r="B240" s="409"/>
      <c r="C240" s="333"/>
      <c r="D240" s="335"/>
      <c r="E240" s="657"/>
      <c r="F240" s="336"/>
      <c r="G240" s="331"/>
      <c r="H240" s="632"/>
    </row>
    <row r="241" spans="1:9" ht="12.75" customHeight="1" x14ac:dyDescent="0.2">
      <c r="A241" s="409"/>
      <c r="B241" s="409"/>
      <c r="C241" s="333"/>
      <c r="D241" s="335"/>
      <c r="E241" s="331"/>
      <c r="F241" s="336"/>
      <c r="G241" s="331"/>
      <c r="H241" s="632"/>
    </row>
    <row r="242" spans="1:9" ht="12.75" customHeight="1" x14ac:dyDescent="0.2">
      <c r="A242" s="331"/>
      <c r="B242" s="331"/>
      <c r="C242" s="351" t="s">
        <v>877</v>
      </c>
      <c r="D242" s="335"/>
      <c r="E242" s="331"/>
      <c r="F242" s="336"/>
      <c r="G242" s="331"/>
      <c r="H242" s="632"/>
    </row>
    <row r="243" spans="1:9" ht="12.75" customHeight="1" x14ac:dyDescent="0.2">
      <c r="A243" s="331"/>
      <c r="B243" s="331"/>
      <c r="C243" s="403">
        <v>630</v>
      </c>
      <c r="D243" s="400">
        <v>0.16900000000000001</v>
      </c>
      <c r="E243" s="410" t="s">
        <v>881</v>
      </c>
      <c r="F243" s="411">
        <v>4264</v>
      </c>
      <c r="G243" s="414" t="s">
        <v>1009</v>
      </c>
      <c r="H243" s="556"/>
    </row>
    <row r="244" spans="1:9" ht="12.75" customHeight="1" x14ac:dyDescent="0.2">
      <c r="C244" s="403" t="s">
        <v>1010</v>
      </c>
      <c r="D244" s="400">
        <v>0.38950000000000001</v>
      </c>
      <c r="E244" s="657" t="s">
        <v>881</v>
      </c>
      <c r="F244" s="411">
        <v>9827</v>
      </c>
      <c r="G244" s="414" t="s">
        <v>1009</v>
      </c>
      <c r="H244" s="556"/>
    </row>
    <row r="245" spans="1:9" ht="12.75" customHeight="1" x14ac:dyDescent="0.2">
      <c r="C245" s="368" t="s">
        <v>1011</v>
      </c>
      <c r="D245" s="428">
        <v>5.1000000000000004E-3</v>
      </c>
      <c r="E245" s="429" t="s">
        <v>881</v>
      </c>
      <c r="F245" s="430">
        <v>129</v>
      </c>
      <c r="G245" s="361"/>
      <c r="H245" s="647"/>
    </row>
    <row r="246" spans="1:9" ht="12.75" customHeight="1" x14ac:dyDescent="0.2">
      <c r="A246" s="427"/>
      <c r="B246" s="409"/>
      <c r="C246" s="403" t="s">
        <v>1012</v>
      </c>
      <c r="D246" s="400">
        <v>6.3E-3</v>
      </c>
      <c r="E246" s="401" t="s">
        <v>881</v>
      </c>
      <c r="F246" s="411">
        <v>159</v>
      </c>
      <c r="G246" s="390"/>
      <c r="H246" s="556"/>
    </row>
    <row r="247" spans="1:9" ht="12.75" customHeight="1" x14ac:dyDescent="0.2">
      <c r="A247" s="409"/>
      <c r="B247" s="409"/>
      <c r="C247" s="403" t="s">
        <v>1013</v>
      </c>
      <c r="D247" s="400">
        <v>2.9500000000000002E-2</v>
      </c>
      <c r="E247" s="401" t="s">
        <v>881</v>
      </c>
      <c r="F247" s="411">
        <v>744</v>
      </c>
      <c r="G247" s="390"/>
      <c r="H247" s="556"/>
    </row>
    <row r="248" spans="1:9" ht="12.75" customHeight="1" x14ac:dyDescent="0.2">
      <c r="A248" s="427"/>
      <c r="B248" s="409"/>
      <c r="C248" s="403" t="s">
        <v>1014</v>
      </c>
      <c r="D248" s="400">
        <v>1.2E-2</v>
      </c>
      <c r="E248" s="401" t="s">
        <v>881</v>
      </c>
      <c r="F248" s="411">
        <v>303</v>
      </c>
      <c r="G248" s="390"/>
      <c r="H248" s="556"/>
    </row>
    <row r="249" spans="1:9" ht="12.75" customHeight="1" x14ac:dyDescent="0.2">
      <c r="A249" s="409"/>
      <c r="B249" s="409"/>
      <c r="C249" s="403" t="s">
        <v>1015</v>
      </c>
      <c r="D249" s="400">
        <v>4.5000000000000005E-3</v>
      </c>
      <c r="E249" s="401" t="s">
        <v>881</v>
      </c>
      <c r="F249" s="411">
        <v>114</v>
      </c>
      <c r="G249" s="390"/>
      <c r="H249" s="556"/>
    </row>
    <row r="250" spans="1:9" ht="12.75" customHeight="1" x14ac:dyDescent="0.2">
      <c r="A250" s="409"/>
      <c r="B250" s="409"/>
      <c r="C250" s="403" t="s">
        <v>1016</v>
      </c>
      <c r="D250" s="400">
        <v>5.8999999999999999E-3</v>
      </c>
      <c r="E250" s="401" t="s">
        <v>881</v>
      </c>
      <c r="F250" s="411">
        <v>149</v>
      </c>
      <c r="G250" s="390"/>
      <c r="H250" s="556"/>
    </row>
    <row r="251" spans="1:9" ht="12.75" customHeight="1" x14ac:dyDescent="0.2">
      <c r="A251" s="409"/>
      <c r="B251" s="409"/>
      <c r="C251" s="403" t="s">
        <v>1017</v>
      </c>
      <c r="D251" s="400">
        <v>1.6300000000000002E-2</v>
      </c>
      <c r="E251" s="401" t="s">
        <v>881</v>
      </c>
      <c r="F251" s="411">
        <v>411</v>
      </c>
      <c r="G251" s="390"/>
      <c r="H251" s="556"/>
    </row>
    <row r="252" spans="1:9" ht="12.75" customHeight="1" x14ac:dyDescent="0.2">
      <c r="A252" s="409"/>
      <c r="B252" s="409"/>
      <c r="C252" s="403" t="s">
        <v>1018</v>
      </c>
      <c r="D252" s="400">
        <v>7.9000000000000008E-3</v>
      </c>
      <c r="E252" s="401" t="s">
        <v>881</v>
      </c>
      <c r="F252" s="411">
        <v>199</v>
      </c>
      <c r="G252" s="390"/>
      <c r="H252" s="556"/>
    </row>
    <row r="253" spans="1:9" ht="12.75" customHeight="1" x14ac:dyDescent="0.2">
      <c r="A253" s="409"/>
      <c r="B253" s="409"/>
      <c r="C253" s="403" t="s">
        <v>1019</v>
      </c>
      <c r="D253" s="400">
        <v>1.2700000000000001E-2</v>
      </c>
      <c r="E253" s="401" t="s">
        <v>881</v>
      </c>
      <c r="F253" s="411">
        <v>320</v>
      </c>
      <c r="G253" s="390"/>
      <c r="H253" s="556"/>
    </row>
    <row r="254" spans="1:9" ht="12.75" customHeight="1" x14ac:dyDescent="0.2">
      <c r="A254" s="409"/>
      <c r="B254" s="409"/>
      <c r="C254" s="403" t="s">
        <v>1020</v>
      </c>
      <c r="D254" s="400">
        <v>4.8999999999999998E-3</v>
      </c>
      <c r="E254" s="401" t="s">
        <v>881</v>
      </c>
      <c r="F254" s="411">
        <v>124</v>
      </c>
      <c r="G254" s="390"/>
      <c r="H254" s="556"/>
      <c r="I254" s="331"/>
    </row>
    <row r="255" spans="1:9" ht="12.75" customHeight="1" x14ac:dyDescent="0.2">
      <c r="A255" s="409"/>
      <c r="B255" s="409"/>
      <c r="C255" s="403" t="s">
        <v>1021</v>
      </c>
      <c r="D255" s="400">
        <v>1.6000000000000001E-3</v>
      </c>
      <c r="E255" s="401" t="s">
        <v>881</v>
      </c>
      <c r="F255" s="411">
        <v>40</v>
      </c>
      <c r="G255" s="390"/>
      <c r="H255" s="556"/>
      <c r="I255" s="331"/>
    </row>
    <row r="256" spans="1:9" ht="12.75" customHeight="1" x14ac:dyDescent="0.2">
      <c r="A256" s="409"/>
      <c r="B256" s="409"/>
      <c r="C256" s="403" t="s">
        <v>1022</v>
      </c>
      <c r="D256" s="400">
        <v>0.12190000000000001</v>
      </c>
      <c r="E256" s="410" t="s">
        <v>1023</v>
      </c>
      <c r="F256" s="411">
        <v>3076</v>
      </c>
      <c r="G256" s="420"/>
      <c r="H256" s="556" t="s">
        <v>814</v>
      </c>
      <c r="I256" s="331"/>
    </row>
    <row r="257" spans="1:14" ht="12.75" customHeight="1" x14ac:dyDescent="0.2">
      <c r="A257" s="409"/>
      <c r="B257" s="409"/>
      <c r="C257" s="403" t="s">
        <v>1024</v>
      </c>
      <c r="D257" s="400">
        <v>0.45900000000000002</v>
      </c>
      <c r="E257" s="410" t="s">
        <v>1023</v>
      </c>
      <c r="F257" s="411">
        <v>31862</v>
      </c>
      <c r="G257" s="390"/>
      <c r="H257" s="556"/>
    </row>
    <row r="258" spans="1:14" ht="12.75" customHeight="1" x14ac:dyDescent="0.2">
      <c r="A258" s="409"/>
      <c r="B258" s="409"/>
      <c r="C258" s="403">
        <v>473</v>
      </c>
      <c r="D258" s="400">
        <v>5.7200000000000001E-2</v>
      </c>
      <c r="E258" s="657" t="s">
        <v>881</v>
      </c>
      <c r="F258" s="411">
        <v>1443</v>
      </c>
      <c r="G258" s="390"/>
      <c r="H258" s="556" t="s">
        <v>814</v>
      </c>
    </row>
    <row r="259" spans="1:14" ht="12.75" customHeight="1" x14ac:dyDescent="0.2">
      <c r="A259" s="409"/>
      <c r="B259" s="409"/>
      <c r="C259" s="495">
        <v>473</v>
      </c>
      <c r="D259" s="496">
        <v>1.77E-2</v>
      </c>
      <c r="E259" s="666"/>
      <c r="F259" s="498">
        <v>447.81</v>
      </c>
      <c r="G259" s="390"/>
      <c r="H259" s="556" t="s">
        <v>1229</v>
      </c>
    </row>
    <row r="260" spans="1:14" ht="12.75" customHeight="1" x14ac:dyDescent="0.2">
      <c r="A260" s="409"/>
      <c r="B260" s="409"/>
      <c r="C260" s="403" t="s">
        <v>1025</v>
      </c>
      <c r="D260" s="400">
        <v>9.9299999999999999E-2</v>
      </c>
      <c r="E260" s="410" t="s">
        <v>1023</v>
      </c>
      <c r="F260" s="411">
        <v>2505</v>
      </c>
      <c r="G260" s="390"/>
      <c r="H260" s="556"/>
    </row>
    <row r="261" spans="1:14" ht="12.75" customHeight="1" x14ac:dyDescent="0.2">
      <c r="A261" s="409"/>
      <c r="B261" s="409"/>
      <c r="C261" s="403" t="s">
        <v>1026</v>
      </c>
      <c r="D261" s="400">
        <v>2.0300000000000002E-2</v>
      </c>
      <c r="E261" s="410" t="s">
        <v>1023</v>
      </c>
      <c r="F261" s="411">
        <v>512</v>
      </c>
      <c r="G261" s="390"/>
      <c r="H261" s="556"/>
    </row>
    <row r="262" spans="1:14" ht="12.75" customHeight="1" x14ac:dyDescent="0.2">
      <c r="A262" s="409"/>
      <c r="B262" s="409"/>
      <c r="C262" s="403" t="s">
        <v>1027</v>
      </c>
      <c r="D262" s="400">
        <v>0.11310000000000001</v>
      </c>
      <c r="E262" s="410" t="s">
        <v>1023</v>
      </c>
      <c r="F262" s="411">
        <v>2854</v>
      </c>
      <c r="G262" s="390"/>
      <c r="H262" s="556"/>
    </row>
    <row r="263" spans="1:14" ht="12.75" customHeight="1" x14ac:dyDescent="0.2">
      <c r="A263" s="409"/>
      <c r="B263" s="409"/>
      <c r="C263" s="403" t="s">
        <v>1028</v>
      </c>
      <c r="D263" s="400">
        <v>6.8000000000000005E-3</v>
      </c>
      <c r="E263" s="657" t="s">
        <v>881</v>
      </c>
      <c r="F263" s="411">
        <v>172</v>
      </c>
      <c r="G263" s="390"/>
      <c r="H263" s="556"/>
    </row>
    <row r="264" spans="1:14" ht="12.75" customHeight="1" x14ac:dyDescent="0.2">
      <c r="A264" s="409"/>
      <c r="B264" s="409"/>
      <c r="C264" s="403" t="s">
        <v>1029</v>
      </c>
      <c r="D264" s="400">
        <v>0.17950000000000002</v>
      </c>
      <c r="E264" s="423" t="s">
        <v>881</v>
      </c>
      <c r="F264" s="411">
        <v>4529</v>
      </c>
      <c r="G264" s="390"/>
      <c r="H264" s="556" t="s">
        <v>814</v>
      </c>
    </row>
    <row r="265" spans="1:14" ht="12.75" customHeight="1" x14ac:dyDescent="0.2">
      <c r="A265" s="409"/>
      <c r="B265" s="409"/>
      <c r="C265" s="403" t="s">
        <v>1030</v>
      </c>
      <c r="D265" s="400">
        <v>0.28710000000000002</v>
      </c>
      <c r="E265" s="410" t="s">
        <v>881</v>
      </c>
      <c r="F265" s="411">
        <v>7244</v>
      </c>
      <c r="G265" s="390"/>
      <c r="H265" s="556" t="s">
        <v>814</v>
      </c>
    </row>
    <row r="266" spans="1:14" ht="12.75" customHeight="1" x14ac:dyDescent="0.2">
      <c r="A266" s="409"/>
      <c r="B266" s="409"/>
      <c r="C266" s="403" t="s">
        <v>1031</v>
      </c>
      <c r="D266" s="400">
        <v>0.1613</v>
      </c>
      <c r="E266" s="410" t="s">
        <v>1023</v>
      </c>
      <c r="F266" s="411">
        <v>4070</v>
      </c>
      <c r="G266" s="417"/>
      <c r="H266" s="556"/>
    </row>
    <row r="267" spans="1:14" ht="12.75" customHeight="1" x14ac:dyDescent="0.2">
      <c r="A267" s="409"/>
      <c r="B267" s="409"/>
      <c r="C267" s="403" t="s">
        <v>1032</v>
      </c>
      <c r="D267" s="400">
        <v>0.18490000000000001</v>
      </c>
      <c r="E267" s="410" t="s">
        <v>1023</v>
      </c>
      <c r="F267" s="411">
        <v>4665</v>
      </c>
      <c r="G267" s="390"/>
      <c r="H267" s="556" t="s">
        <v>814</v>
      </c>
    </row>
    <row r="268" spans="1:14" ht="12.75" customHeight="1" x14ac:dyDescent="0.2">
      <c r="A268" s="409"/>
      <c r="B268" s="409"/>
      <c r="C268" s="403" t="s">
        <v>1033</v>
      </c>
      <c r="D268" s="400">
        <v>7.5000000000000006E-3</v>
      </c>
      <c r="E268" s="410" t="s">
        <v>1023</v>
      </c>
      <c r="F268" s="411">
        <v>189</v>
      </c>
      <c r="G268" s="390"/>
      <c r="H268" s="556"/>
    </row>
    <row r="269" spans="1:14" ht="12.75" customHeight="1" x14ac:dyDescent="0.2">
      <c r="A269" s="409"/>
      <c r="B269" s="409"/>
      <c r="C269" s="403" t="s">
        <v>1034</v>
      </c>
      <c r="D269" s="400">
        <v>6.1900000000000004E-2</v>
      </c>
      <c r="E269" s="431" t="s">
        <v>881</v>
      </c>
      <c r="F269" s="411">
        <v>1562</v>
      </c>
      <c r="G269" s="390"/>
      <c r="H269" s="556" t="s">
        <v>814</v>
      </c>
    </row>
    <row r="270" spans="1:14" ht="12.75" customHeight="1" x14ac:dyDescent="0.2">
      <c r="A270" s="409"/>
      <c r="B270" s="409"/>
      <c r="C270" s="814">
        <v>1234</v>
      </c>
      <c r="D270" s="815">
        <v>6.83E-2</v>
      </c>
      <c r="E270" s="816" t="s">
        <v>881</v>
      </c>
      <c r="F270" s="817">
        <v>80000</v>
      </c>
      <c r="G270" s="331"/>
      <c r="H270" s="632" t="s">
        <v>1325</v>
      </c>
    </row>
    <row r="271" spans="1:14" ht="12.75" customHeight="1" x14ac:dyDescent="0.2">
      <c r="A271" s="409"/>
      <c r="B271" s="409"/>
      <c r="D271" s="554">
        <f>SUM(D243:D270)</f>
        <v>2.5109999999999992</v>
      </c>
      <c r="E271" s="554"/>
      <c r="F271" s="555">
        <f>SUM(F243:F270)</f>
        <v>161913.81</v>
      </c>
      <c r="I271" s="331"/>
    </row>
    <row r="272" spans="1:14" ht="12.75" customHeight="1" x14ac:dyDescent="0.2">
      <c r="A272" s="409"/>
      <c r="B272" s="409"/>
      <c r="C272" s="333"/>
      <c r="D272" s="335"/>
      <c r="E272" s="331"/>
      <c r="F272" s="336"/>
      <c r="G272" s="331"/>
      <c r="H272" s="632"/>
      <c r="I272"/>
      <c r="J272"/>
      <c r="L272"/>
      <c r="M272"/>
      <c r="N272"/>
    </row>
    <row r="273" spans="1:256" ht="12.75" customHeight="1" x14ac:dyDescent="0.2">
      <c r="A273" s="409"/>
      <c r="B273" s="409"/>
      <c r="C273" s="333"/>
      <c r="D273" s="335"/>
      <c r="E273" s="331"/>
      <c r="F273" s="336"/>
      <c r="G273" s="331"/>
      <c r="H273" s="632"/>
      <c r="I273"/>
      <c r="J273"/>
      <c r="K273"/>
      <c r="L273"/>
      <c r="M273"/>
      <c r="N273"/>
    </row>
    <row r="274" spans="1:256" ht="12.75" customHeight="1" x14ac:dyDescent="0.2">
      <c r="C274" s="333"/>
      <c r="D274" s="335"/>
      <c r="E274" s="331"/>
      <c r="F274" s="336"/>
      <c r="G274" s="331"/>
      <c r="H274" s="632"/>
      <c r="I274"/>
      <c r="J274"/>
      <c r="K274"/>
      <c r="L274"/>
      <c r="M274"/>
      <c r="N274"/>
    </row>
    <row r="275" spans="1:256" ht="12.75" customHeight="1" x14ac:dyDescent="0.2">
      <c r="C275" s="333"/>
      <c r="D275" s="335"/>
      <c r="E275" s="331"/>
      <c r="F275" s="336"/>
      <c r="G275" s="331"/>
      <c r="H275" s="632"/>
      <c r="K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</row>
    <row r="276" spans="1:256" ht="12.75" customHeight="1" x14ac:dyDescent="0.2">
      <c r="C276" s="660"/>
      <c r="D276" s="660"/>
      <c r="E276" s="660"/>
      <c r="F276" s="660"/>
      <c r="G276" s="660"/>
      <c r="H276" s="660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</row>
    <row r="277" spans="1:256" ht="12.75" customHeight="1" x14ac:dyDescent="0.2">
      <c r="C277" s="333"/>
      <c r="D277" s="335"/>
      <c r="E277" s="657"/>
      <c r="F277" s="336"/>
      <c r="G277" s="331"/>
      <c r="H277" s="632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</row>
    <row r="278" spans="1:256" ht="12.75" customHeight="1" x14ac:dyDescent="0.2">
      <c r="C278" s="351" t="s">
        <v>884</v>
      </c>
      <c r="D278" s="335"/>
      <c r="E278" s="657"/>
      <c r="F278" s="336"/>
      <c r="G278" s="331"/>
      <c r="H278" s="632"/>
    </row>
    <row r="279" spans="1:256" ht="12.75" customHeight="1" x14ac:dyDescent="0.2">
      <c r="A279" s="660" t="s">
        <v>1035</v>
      </c>
      <c r="B279" s="660"/>
      <c r="C279" s="403" t="s">
        <v>1036</v>
      </c>
      <c r="D279" s="400">
        <v>2.7000000000000001E-3</v>
      </c>
      <c r="E279" s="410" t="s">
        <v>1037</v>
      </c>
      <c r="F279" s="411">
        <v>68</v>
      </c>
      <c r="G279" s="390"/>
      <c r="H279" s="556"/>
    </row>
    <row r="280" spans="1:256" ht="12.75" customHeight="1" x14ac:dyDescent="0.2">
      <c r="A280" s="331"/>
      <c r="B280" s="331"/>
      <c r="C280" s="403" t="s">
        <v>1038</v>
      </c>
      <c r="D280" s="400">
        <v>6.9000000000000008E-3</v>
      </c>
      <c r="E280" s="410" t="s">
        <v>1037</v>
      </c>
      <c r="F280" s="411">
        <v>172</v>
      </c>
      <c r="G280" s="390"/>
      <c r="H280" s="556"/>
    </row>
    <row r="281" spans="1:256" ht="12.75" customHeight="1" x14ac:dyDescent="0.2">
      <c r="A281" s="331"/>
      <c r="B281" s="331"/>
      <c r="C281" s="403">
        <v>44</v>
      </c>
      <c r="D281" s="400">
        <v>4.0800000000000003E-2</v>
      </c>
      <c r="E281" s="410" t="s">
        <v>1037</v>
      </c>
      <c r="F281" s="411">
        <v>1029</v>
      </c>
      <c r="G281" s="390"/>
      <c r="H281" s="556"/>
    </row>
    <row r="282" spans="1:256" ht="12.75" customHeight="1" x14ac:dyDescent="0.2">
      <c r="A282" s="409"/>
      <c r="B282" s="409"/>
      <c r="C282" s="403">
        <v>45</v>
      </c>
      <c r="D282" s="400">
        <v>7.5700000000000003E-2</v>
      </c>
      <c r="E282" s="410" t="s">
        <v>1037</v>
      </c>
      <c r="F282" s="411">
        <v>110890</v>
      </c>
      <c r="G282" s="390"/>
      <c r="H282" s="556"/>
    </row>
    <row r="283" spans="1:256" ht="12.75" customHeight="1" x14ac:dyDescent="0.2">
      <c r="A283" s="409"/>
      <c r="B283" s="409"/>
      <c r="C283" s="403">
        <v>69</v>
      </c>
      <c r="D283" s="400">
        <v>7.46E-2</v>
      </c>
      <c r="E283" s="410" t="s">
        <v>1037</v>
      </c>
      <c r="F283" s="411">
        <v>1882</v>
      </c>
      <c r="G283" s="390"/>
      <c r="H283" s="556"/>
      <c r="I283" s="331"/>
    </row>
    <row r="284" spans="1:256" ht="12.75" customHeight="1" x14ac:dyDescent="0.2">
      <c r="A284" s="409"/>
      <c r="B284" s="409"/>
      <c r="C284" s="403" t="s">
        <v>1039</v>
      </c>
      <c r="D284" s="400">
        <v>5.6099999999999997E-2</v>
      </c>
      <c r="E284" s="410" t="s">
        <v>1037</v>
      </c>
      <c r="F284" s="411">
        <v>1417</v>
      </c>
      <c r="G284" s="421"/>
      <c r="H284" s="556"/>
      <c r="I284"/>
      <c r="J284"/>
      <c r="L284"/>
      <c r="M284"/>
      <c r="N284"/>
    </row>
    <row r="285" spans="1:256" ht="12.75" customHeight="1" x14ac:dyDescent="0.2">
      <c r="A285" s="409"/>
      <c r="B285" s="409"/>
      <c r="C285" s="403" t="s">
        <v>1040</v>
      </c>
      <c r="D285" s="400">
        <v>1.83E-2</v>
      </c>
      <c r="E285" s="410" t="s">
        <v>1037</v>
      </c>
      <c r="F285" s="411">
        <v>462</v>
      </c>
      <c r="G285" s="390"/>
      <c r="H285" s="556"/>
      <c r="I285"/>
      <c r="J285"/>
      <c r="K285"/>
      <c r="L285"/>
      <c r="M285"/>
      <c r="N285"/>
    </row>
    <row r="286" spans="1:256" ht="12.75" customHeight="1" x14ac:dyDescent="0.2">
      <c r="A286" s="409"/>
      <c r="B286" s="409"/>
      <c r="C286" s="403" t="s">
        <v>1041</v>
      </c>
      <c r="D286" s="400">
        <v>9.4300000000000009E-2</v>
      </c>
      <c r="E286" s="410" t="s">
        <v>1042</v>
      </c>
      <c r="F286" s="411">
        <v>2379</v>
      </c>
      <c r="G286" s="390"/>
      <c r="H286" s="556"/>
      <c r="I286"/>
      <c r="J286"/>
      <c r="K286"/>
      <c r="L286"/>
      <c r="M286"/>
      <c r="N286"/>
    </row>
    <row r="287" spans="1:256" ht="12.75" customHeight="1" x14ac:dyDescent="0.2">
      <c r="A287" s="409"/>
      <c r="B287" s="409"/>
      <c r="C287" s="403">
        <v>101</v>
      </c>
      <c r="D287" s="400">
        <v>6.1000000000000004E-3</v>
      </c>
      <c r="E287" s="410" t="s">
        <v>1037</v>
      </c>
      <c r="F287" s="411">
        <v>154</v>
      </c>
      <c r="G287" s="390"/>
      <c r="H287" s="556"/>
      <c r="I287" s="331"/>
      <c r="K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</row>
    <row r="288" spans="1:256" ht="12.75" customHeight="1" x14ac:dyDescent="0.2">
      <c r="A288" s="409"/>
      <c r="B288" s="409"/>
      <c r="C288" s="403">
        <v>119</v>
      </c>
      <c r="D288" s="400">
        <v>3.04E-2</v>
      </c>
      <c r="E288" s="410" t="s">
        <v>1037</v>
      </c>
      <c r="F288" s="411">
        <v>769</v>
      </c>
      <c r="G288" s="390" t="s">
        <v>1227</v>
      </c>
      <c r="H288" s="673" t="s">
        <v>1228</v>
      </c>
      <c r="I288" s="331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</row>
    <row r="289" spans="1:256" ht="12.75" customHeight="1" x14ac:dyDescent="0.2">
      <c r="A289" s="409"/>
      <c r="B289" s="409"/>
      <c r="C289" s="403">
        <v>162</v>
      </c>
      <c r="D289" s="400">
        <v>7.1000000000000004E-3</v>
      </c>
      <c r="E289" s="410" t="s">
        <v>1037</v>
      </c>
      <c r="F289" s="411">
        <v>179</v>
      </c>
      <c r="G289" s="390"/>
      <c r="H289" s="556"/>
      <c r="J289" s="433"/>
      <c r="L289" s="433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</row>
    <row r="290" spans="1:256" ht="12.75" customHeight="1" x14ac:dyDescent="0.2">
      <c r="A290" s="409"/>
      <c r="B290" s="409"/>
      <c r="C290" s="333" t="s">
        <v>1461</v>
      </c>
      <c r="D290" s="335">
        <v>1.0500000000000001E-2</v>
      </c>
      <c r="E290" s="822" t="s">
        <v>1037</v>
      </c>
      <c r="F290" s="336">
        <v>262.16000000000003</v>
      </c>
      <c r="G290" s="331" t="s">
        <v>1462</v>
      </c>
      <c r="H290" s="632"/>
      <c r="J290" s="433"/>
      <c r="L290" s="433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</row>
    <row r="291" spans="1:256" ht="12.75" customHeight="1" x14ac:dyDescent="0.2">
      <c r="A291" s="409"/>
      <c r="B291" s="409"/>
      <c r="C291" s="333"/>
      <c r="D291" s="551">
        <f>SUM(D279:D290)</f>
        <v>0.42349999999999993</v>
      </c>
      <c r="E291" s="553"/>
      <c r="F291" s="552">
        <f>SUM(F279:F290)</f>
        <v>119663.16</v>
      </c>
      <c r="G291" s="331"/>
      <c r="H291" s="632"/>
      <c r="J291" s="433"/>
      <c r="K291" s="433"/>
      <c r="L291" s="433"/>
    </row>
    <row r="292" spans="1:256" ht="12.75" customHeight="1" x14ac:dyDescent="0.2">
      <c r="A292" s="409"/>
      <c r="B292" s="409"/>
      <c r="C292"/>
      <c r="D292"/>
      <c r="E292"/>
      <c r="F292"/>
      <c r="G292"/>
      <c r="H292" s="645"/>
      <c r="J292" s="433"/>
      <c r="K292" s="433"/>
      <c r="L292" s="433"/>
    </row>
    <row r="293" spans="1:256" ht="12.75" customHeight="1" x14ac:dyDescent="0.2">
      <c r="A293" s="409"/>
      <c r="B293" s="409"/>
      <c r="C293" s="351" t="s">
        <v>889</v>
      </c>
      <c r="D293"/>
      <c r="E293"/>
      <c r="F293"/>
      <c r="G293"/>
      <c r="H293" s="645"/>
      <c r="J293" s="433"/>
      <c r="K293" s="433"/>
      <c r="L293" s="433"/>
    </row>
    <row r="294" spans="1:256" ht="12.75" customHeight="1" x14ac:dyDescent="0.2">
      <c r="A294" s="331"/>
      <c r="B294" s="331"/>
      <c r="C294" s="403" t="s">
        <v>1043</v>
      </c>
      <c r="D294" s="400">
        <v>0.223</v>
      </c>
      <c r="E294" s="410" t="s">
        <v>890</v>
      </c>
      <c r="F294" s="411">
        <v>5626</v>
      </c>
      <c r="G294" s="410" t="s">
        <v>173</v>
      </c>
      <c r="H294" s="556"/>
      <c r="J294" s="433"/>
      <c r="K294" s="433"/>
      <c r="L294" s="433"/>
    </row>
    <row r="295" spans="1:256" ht="12.75" customHeight="1" x14ac:dyDescent="0.2">
      <c r="A295"/>
      <c r="B295"/>
      <c r="C295" s="403" t="s">
        <v>1044</v>
      </c>
      <c r="D295" s="400">
        <v>5.0800000000000005E-2</v>
      </c>
      <c r="E295" s="410" t="s">
        <v>890</v>
      </c>
      <c r="F295" s="411">
        <v>1282</v>
      </c>
      <c r="G295" s="410" t="s">
        <v>173</v>
      </c>
      <c r="H295" s="556"/>
      <c r="J295" s="433"/>
      <c r="K295" s="433"/>
      <c r="L295" s="433"/>
    </row>
    <row r="296" spans="1:256" ht="12.75" customHeight="1" x14ac:dyDescent="0.2">
      <c r="A296"/>
      <c r="B296"/>
      <c r="C296" s="403" t="s">
        <v>1045</v>
      </c>
      <c r="D296" s="400">
        <v>7.3200000000000001E-2</v>
      </c>
      <c r="E296" s="410" t="s">
        <v>890</v>
      </c>
      <c r="F296" s="411">
        <v>1847</v>
      </c>
      <c r="G296" s="410" t="s">
        <v>173</v>
      </c>
      <c r="H296" s="556"/>
      <c r="J296" s="433"/>
      <c r="K296" s="433"/>
      <c r="L296" s="433"/>
    </row>
    <row r="297" spans="1:256" ht="12.75" customHeight="1" x14ac:dyDescent="0.2">
      <c r="A297" s="409"/>
      <c r="B297" s="409"/>
      <c r="C297" s="403" t="s">
        <v>1046</v>
      </c>
      <c r="D297" s="400">
        <v>0.10990000000000001</v>
      </c>
      <c r="E297" s="410" t="s">
        <v>890</v>
      </c>
      <c r="F297" s="411">
        <v>2773</v>
      </c>
      <c r="G297" s="410" t="s">
        <v>173</v>
      </c>
      <c r="H297" s="556"/>
      <c r="J297" s="433"/>
      <c r="K297" s="433"/>
      <c r="L297" s="433"/>
    </row>
    <row r="298" spans="1:256" ht="12.75" customHeight="1" x14ac:dyDescent="0.2">
      <c r="A298" s="409"/>
      <c r="B298" s="409"/>
      <c r="C298" s="403" t="s">
        <v>1047</v>
      </c>
      <c r="D298" s="400">
        <v>0.1114</v>
      </c>
      <c r="E298" s="410" t="s">
        <v>890</v>
      </c>
      <c r="F298" s="411">
        <v>2811</v>
      </c>
      <c r="G298" s="410" t="s">
        <v>173</v>
      </c>
      <c r="H298" s="556"/>
      <c r="J298" s="433"/>
      <c r="K298" s="433"/>
      <c r="L298" s="433"/>
    </row>
    <row r="299" spans="1:256" ht="12.75" customHeight="1" x14ac:dyDescent="0.2">
      <c r="A299" s="409"/>
      <c r="B299" s="409"/>
      <c r="C299" s="403" t="s">
        <v>1048</v>
      </c>
      <c r="D299" s="400">
        <v>4.8400000000000006E-2</v>
      </c>
      <c r="E299" s="410" t="s">
        <v>890</v>
      </c>
      <c r="F299" s="411">
        <v>1221</v>
      </c>
      <c r="G299" s="410" t="s">
        <v>173</v>
      </c>
      <c r="H299" s="556"/>
      <c r="J299" s="433"/>
      <c r="K299" s="433"/>
      <c r="L299" s="433"/>
    </row>
    <row r="300" spans="1:256" ht="12.75" customHeight="1" x14ac:dyDescent="0.2">
      <c r="A300" s="409"/>
      <c r="B300" s="409"/>
      <c r="C300" s="403" t="s">
        <v>1049</v>
      </c>
      <c r="D300" s="400">
        <v>3.49E-2</v>
      </c>
      <c r="E300" s="410" t="s">
        <v>890</v>
      </c>
      <c r="F300" s="411">
        <v>881</v>
      </c>
      <c r="G300" s="410" t="s">
        <v>173</v>
      </c>
      <c r="H300" s="556"/>
      <c r="J300" s="433"/>
      <c r="K300" s="433"/>
      <c r="L300" s="433"/>
    </row>
    <row r="301" spans="1:256" ht="12.75" customHeight="1" x14ac:dyDescent="0.2">
      <c r="A301" s="409"/>
      <c r="B301" s="409"/>
      <c r="C301" s="403" t="s">
        <v>1050</v>
      </c>
      <c r="D301" s="400">
        <v>5.5999999999999999E-3</v>
      </c>
      <c r="E301" s="410" t="s">
        <v>890</v>
      </c>
      <c r="F301" s="411">
        <v>141</v>
      </c>
      <c r="G301" s="410" t="s">
        <v>173</v>
      </c>
      <c r="H301" s="556"/>
      <c r="J301" s="433"/>
      <c r="K301" s="433"/>
      <c r="L301" s="433"/>
    </row>
    <row r="302" spans="1:256" ht="12.75" customHeight="1" x14ac:dyDescent="0.2">
      <c r="A302" s="409"/>
      <c r="B302" s="409"/>
      <c r="C302" s="333"/>
      <c r="D302" s="551">
        <f>SUM(D294:D301)</f>
        <v>0.65720000000000012</v>
      </c>
      <c r="E302" s="553"/>
      <c r="F302" s="552">
        <f>SUM(F294:F301)</f>
        <v>16582</v>
      </c>
      <c r="G302" s="331"/>
      <c r="H302" s="632"/>
      <c r="J302" s="433"/>
      <c r="K302" s="433"/>
      <c r="L302" s="433"/>
    </row>
    <row r="303" spans="1:256" ht="12.75" customHeight="1" x14ac:dyDescent="0.2">
      <c r="A303" s="409"/>
      <c r="B303" s="409"/>
      <c r="C303"/>
      <c r="D303"/>
      <c r="E303"/>
      <c r="F303"/>
      <c r="G303"/>
      <c r="H303" s="645"/>
      <c r="K303" s="433"/>
    </row>
    <row r="304" spans="1:256" ht="12.75" customHeight="1" x14ac:dyDescent="0.2">
      <c r="A304" s="409"/>
      <c r="B304" s="409"/>
      <c r="C304" s="333"/>
      <c r="D304" s="335"/>
      <c r="E304" s="657"/>
      <c r="F304" s="336"/>
      <c r="G304" s="331"/>
      <c r="H304" s="632"/>
    </row>
    <row r="305" spans="1:8" ht="12.75" customHeight="1" x14ac:dyDescent="0.2">
      <c r="A305" s="331"/>
      <c r="B305" s="331"/>
      <c r="C305" s="492" t="s">
        <v>889</v>
      </c>
      <c r="D305" s="335"/>
      <c r="E305" s="657"/>
      <c r="F305" s="336"/>
      <c r="G305" s="331"/>
      <c r="H305" s="632"/>
    </row>
    <row r="306" spans="1:8" ht="12.75" customHeight="1" x14ac:dyDescent="0.2">
      <c r="A306"/>
      <c r="B306"/>
      <c r="C306" s="677" t="s">
        <v>1216</v>
      </c>
      <c r="D306" s="678">
        <v>5.1200000000000002E-2</v>
      </c>
      <c r="E306" s="679" t="s">
        <v>890</v>
      </c>
      <c r="F306" s="680">
        <v>1290.06</v>
      </c>
      <c r="G306" s="664" t="s">
        <v>1242</v>
      </c>
      <c r="H306" s="665"/>
    </row>
    <row r="307" spans="1:8" ht="12.75" customHeight="1" x14ac:dyDescent="0.2">
      <c r="A307" s="331"/>
      <c r="B307" s="331"/>
      <c r="C307" s="677" t="s">
        <v>1217</v>
      </c>
      <c r="D307" s="678">
        <v>9.4999999999999998E-3</v>
      </c>
      <c r="E307" s="679" t="s">
        <v>890</v>
      </c>
      <c r="F307" s="680">
        <v>239.4</v>
      </c>
      <c r="G307" s="664" t="s">
        <v>1242</v>
      </c>
      <c r="H307" s="665"/>
    </row>
    <row r="308" spans="1:8" ht="12.75" customHeight="1" x14ac:dyDescent="0.2">
      <c r="A308" s="331"/>
      <c r="B308" s="331"/>
      <c r="C308" s="677" t="s">
        <v>1218</v>
      </c>
      <c r="D308" s="678">
        <v>4.7000000000000002E-3</v>
      </c>
      <c r="E308" s="679" t="s">
        <v>890</v>
      </c>
      <c r="F308" s="680">
        <v>128.44</v>
      </c>
      <c r="G308" s="664" t="s">
        <v>1242</v>
      </c>
      <c r="H308" s="665"/>
    </row>
    <row r="309" spans="1:8" ht="12.75" customHeight="1" x14ac:dyDescent="0.2">
      <c r="A309" s="331"/>
      <c r="B309" s="331"/>
      <c r="C309" s="677" t="s">
        <v>1219</v>
      </c>
      <c r="D309" s="678">
        <v>8.0999999999999996E-3</v>
      </c>
      <c r="E309" s="679" t="s">
        <v>890</v>
      </c>
      <c r="F309" s="680">
        <v>204.1</v>
      </c>
      <c r="G309" s="664" t="s">
        <v>1242</v>
      </c>
      <c r="H309" s="665"/>
    </row>
    <row r="310" spans="1:8" ht="12.75" customHeight="1" x14ac:dyDescent="0.2">
      <c r="A310" s="331"/>
      <c r="B310" s="331"/>
      <c r="C310" s="677" t="s">
        <v>1220</v>
      </c>
      <c r="D310" s="678">
        <v>2.8799999999999999E-2</v>
      </c>
      <c r="E310" s="679" t="s">
        <v>890</v>
      </c>
      <c r="F310" s="680">
        <v>726</v>
      </c>
      <c r="G310" s="664" t="s">
        <v>1242</v>
      </c>
      <c r="H310" s="665"/>
    </row>
    <row r="311" spans="1:8" ht="12.75" customHeight="1" x14ac:dyDescent="0.2">
      <c r="A311" s="331"/>
      <c r="B311" s="331"/>
      <c r="C311" s="681">
        <v>155</v>
      </c>
      <c r="D311" s="682">
        <v>2.7699999999999999E-2</v>
      </c>
      <c r="E311" s="683" t="s">
        <v>890</v>
      </c>
      <c r="F311" s="684">
        <v>698.04</v>
      </c>
      <c r="G311" s="685"/>
      <c r="H311" s="648"/>
    </row>
    <row r="312" spans="1:8" ht="12.75" customHeight="1" x14ac:dyDescent="0.2">
      <c r="A312" s="331"/>
      <c r="B312" s="331"/>
      <c r="C312" s="686">
        <v>155</v>
      </c>
      <c r="D312" s="687">
        <v>-2.7699999999999999E-2</v>
      </c>
      <c r="E312" s="688"/>
      <c r="F312" s="689">
        <v>-698.04</v>
      </c>
      <c r="G312" s="685" t="s">
        <v>1230</v>
      </c>
      <c r="H312" s="648"/>
    </row>
    <row r="313" spans="1:8" ht="12.75" customHeight="1" x14ac:dyDescent="0.2">
      <c r="A313" s="331"/>
      <c r="B313" s="331"/>
      <c r="C313" s="403" t="s">
        <v>1051</v>
      </c>
      <c r="D313" s="400">
        <v>0.3155</v>
      </c>
      <c r="E313" s="410" t="s">
        <v>890</v>
      </c>
      <c r="F313" s="411">
        <v>7960</v>
      </c>
      <c r="G313" s="390"/>
      <c r="H313" s="556"/>
    </row>
    <row r="314" spans="1:8" ht="12.75" customHeight="1" x14ac:dyDescent="0.2">
      <c r="A314" s="331"/>
      <c r="B314" s="331"/>
      <c r="C314" s="403" t="s">
        <v>1052</v>
      </c>
      <c r="D314" s="400">
        <v>0.12390000000000001</v>
      </c>
      <c r="E314" s="410" t="s">
        <v>890</v>
      </c>
      <c r="F314" s="411">
        <v>3126</v>
      </c>
      <c r="G314" s="390"/>
      <c r="H314" s="556"/>
    </row>
    <row r="315" spans="1:8" ht="12.75" customHeight="1" x14ac:dyDescent="0.2">
      <c r="A315" s="409"/>
      <c r="B315" s="409"/>
      <c r="C315" s="403" t="s">
        <v>1053</v>
      </c>
      <c r="D315" s="400">
        <v>0.10880000000000001</v>
      </c>
      <c r="E315" s="410" t="s">
        <v>890</v>
      </c>
      <c r="F315" s="411">
        <v>2745</v>
      </c>
      <c r="G315" s="390"/>
      <c r="H315" s="556"/>
    </row>
    <row r="316" spans="1:8" ht="12.75" customHeight="1" x14ac:dyDescent="0.2">
      <c r="A316" s="409"/>
      <c r="B316" s="409"/>
      <c r="C316" s="690" t="s">
        <v>1221</v>
      </c>
      <c r="D316" s="691">
        <v>6.7699999999999996E-2</v>
      </c>
      <c r="E316" s="497" t="s">
        <v>890</v>
      </c>
      <c r="F316" s="692">
        <v>5314.95</v>
      </c>
      <c r="G316" s="361" t="s">
        <v>1231</v>
      </c>
      <c r="H316" s="647"/>
    </row>
    <row r="317" spans="1:8" ht="12.75" customHeight="1" x14ac:dyDescent="0.2">
      <c r="A317" s="409"/>
      <c r="B317" s="409"/>
      <c r="C317" s="690" t="s">
        <v>1222</v>
      </c>
      <c r="D317" s="691">
        <v>7.3599999999999999E-2</v>
      </c>
      <c r="E317" s="497" t="s">
        <v>890</v>
      </c>
      <c r="F317" s="692">
        <v>5776.6</v>
      </c>
      <c r="G317" s="361" t="s">
        <v>1231</v>
      </c>
      <c r="H317" s="647"/>
    </row>
    <row r="318" spans="1:8" ht="12.75" customHeight="1" x14ac:dyDescent="0.2">
      <c r="A318" s="409"/>
      <c r="B318" s="409"/>
      <c r="C318" s="690" t="s">
        <v>1223</v>
      </c>
      <c r="D318" s="691">
        <v>1.0999999999999999E-2</v>
      </c>
      <c r="E318" s="497" t="s">
        <v>890</v>
      </c>
      <c r="F318" s="692">
        <v>863.5</v>
      </c>
      <c r="G318" s="361" t="s">
        <v>1231</v>
      </c>
      <c r="H318" s="647"/>
    </row>
    <row r="319" spans="1:8" ht="12.75" customHeight="1" x14ac:dyDescent="0.2">
      <c r="A319" s="427"/>
      <c r="B319" s="409"/>
      <c r="C319" s="690" t="s">
        <v>1224</v>
      </c>
      <c r="D319" s="691">
        <v>8.6E-3</v>
      </c>
      <c r="E319" s="497" t="s">
        <v>890</v>
      </c>
      <c r="F319" s="692">
        <v>675.6</v>
      </c>
      <c r="G319" s="361" t="s">
        <v>1231</v>
      </c>
      <c r="H319" s="647"/>
    </row>
    <row r="320" spans="1:8" ht="12.75" customHeight="1" x14ac:dyDescent="0.2">
      <c r="A320" s="427"/>
      <c r="B320" s="409"/>
      <c r="C320" s="690" t="s">
        <v>1225</v>
      </c>
      <c r="D320" s="691">
        <v>4.0000000000000001E-3</v>
      </c>
      <c r="E320" s="497" t="s">
        <v>890</v>
      </c>
      <c r="F320" s="692">
        <v>314.55</v>
      </c>
      <c r="G320" s="361" t="s">
        <v>1231</v>
      </c>
      <c r="H320" s="647"/>
    </row>
    <row r="321" spans="1:8" ht="12.75" customHeight="1" x14ac:dyDescent="0.2">
      <c r="A321" s="427"/>
      <c r="B321" s="409"/>
      <c r="C321" s="690" t="s">
        <v>1226</v>
      </c>
      <c r="D321" s="691">
        <v>6.7999999999999996E-3</v>
      </c>
      <c r="E321" s="497" t="s">
        <v>890</v>
      </c>
      <c r="F321" s="692">
        <v>533.79999999999995</v>
      </c>
      <c r="G321" s="361" t="s">
        <v>1231</v>
      </c>
      <c r="H321" s="647"/>
    </row>
    <row r="322" spans="1:8" ht="12.75" customHeight="1" x14ac:dyDescent="0.2">
      <c r="A322" s="427"/>
      <c r="B322" s="409"/>
      <c r="C322" s="368" t="s">
        <v>1054</v>
      </c>
      <c r="D322" s="428">
        <v>1.6800000000000002E-2</v>
      </c>
      <c r="E322" s="370" t="s">
        <v>890</v>
      </c>
      <c r="F322" s="430">
        <v>424</v>
      </c>
      <c r="G322" s="361"/>
      <c r="H322" s="647"/>
    </row>
    <row r="323" spans="1:8" ht="12.75" customHeight="1" x14ac:dyDescent="0.2">
      <c r="A323" s="427"/>
      <c r="B323" s="409"/>
      <c r="C323" s="403" t="s">
        <v>1055</v>
      </c>
      <c r="D323" s="400">
        <v>5.8800000000000005E-2</v>
      </c>
      <c r="E323" s="410" t="s">
        <v>890</v>
      </c>
      <c r="F323" s="411">
        <v>1484</v>
      </c>
      <c r="G323" s="390"/>
      <c r="H323" s="556"/>
    </row>
    <row r="324" spans="1:8" ht="12.75" customHeight="1" x14ac:dyDescent="0.2">
      <c r="A324" s="427"/>
      <c r="B324" s="409"/>
      <c r="C324" s="403" t="s">
        <v>1056</v>
      </c>
      <c r="D324" s="400">
        <v>5.3400000000000003E-2</v>
      </c>
      <c r="E324" s="410" t="s">
        <v>890</v>
      </c>
      <c r="F324" s="411">
        <v>1347</v>
      </c>
      <c r="G324" s="390"/>
      <c r="H324" s="556"/>
    </row>
    <row r="325" spans="1:8" ht="12.75" customHeight="1" x14ac:dyDescent="0.2">
      <c r="A325" s="427"/>
      <c r="B325" s="409"/>
      <c r="C325" s="403" t="s">
        <v>1057</v>
      </c>
      <c r="D325" s="400">
        <v>2.9500000000000002E-2</v>
      </c>
      <c r="E325" s="410" t="s">
        <v>890</v>
      </c>
      <c r="F325" s="411">
        <v>744</v>
      </c>
      <c r="G325" s="390"/>
      <c r="H325" s="556"/>
    </row>
    <row r="326" spans="1:8" ht="12.75" customHeight="1" x14ac:dyDescent="0.2">
      <c r="A326" s="409"/>
      <c r="B326" s="409"/>
      <c r="C326" s="403" t="s">
        <v>1058</v>
      </c>
      <c r="D326" s="400">
        <v>2.01E-2</v>
      </c>
      <c r="E326" s="410" t="s">
        <v>890</v>
      </c>
      <c r="F326" s="411">
        <v>507</v>
      </c>
      <c r="G326" s="390" t="s">
        <v>1059</v>
      </c>
      <c r="H326" s="556"/>
    </row>
    <row r="327" spans="1:8" ht="12.75" customHeight="1" x14ac:dyDescent="0.2">
      <c r="A327" s="409"/>
      <c r="B327" s="409"/>
      <c r="C327" s="403">
        <v>1006</v>
      </c>
      <c r="D327" s="400">
        <v>0.187</v>
      </c>
      <c r="E327" s="410" t="s">
        <v>890</v>
      </c>
      <c r="F327" s="411">
        <v>4716</v>
      </c>
      <c r="G327" s="390" t="s">
        <v>1059</v>
      </c>
      <c r="H327" s="556"/>
    </row>
    <row r="328" spans="1:8" ht="12.75" customHeight="1" x14ac:dyDescent="0.2">
      <c r="A328" s="409"/>
      <c r="B328" s="409"/>
      <c r="C328" s="403">
        <v>1019</v>
      </c>
      <c r="D328" s="400">
        <v>3.7999999999999999E-2</v>
      </c>
      <c r="E328" s="410" t="s">
        <v>890</v>
      </c>
      <c r="F328" s="411">
        <v>1585</v>
      </c>
      <c r="G328" s="390" t="s">
        <v>1059</v>
      </c>
      <c r="H328" s="556"/>
    </row>
    <row r="329" spans="1:8" ht="12.75" customHeight="1" x14ac:dyDescent="0.2">
      <c r="A329" s="409"/>
      <c r="B329" s="409"/>
      <c r="C329" s="403">
        <v>1021</v>
      </c>
      <c r="D329" s="400">
        <v>4.3200000000000002E-2</v>
      </c>
      <c r="E329" s="410" t="s">
        <v>890</v>
      </c>
      <c r="F329" s="411">
        <v>1090</v>
      </c>
      <c r="G329" s="390" t="s">
        <v>1059</v>
      </c>
      <c r="H329" s="556"/>
    </row>
    <row r="330" spans="1:8" ht="12.75" customHeight="1" x14ac:dyDescent="0.2">
      <c r="A330" s="409"/>
      <c r="B330" s="409"/>
      <c r="C330" s="403" t="s">
        <v>1060</v>
      </c>
      <c r="D330" s="400">
        <v>0.42199999999999999</v>
      </c>
      <c r="E330" s="410" t="s">
        <v>890</v>
      </c>
      <c r="F330" s="411">
        <v>10659.96</v>
      </c>
      <c r="G330" s="390" t="s">
        <v>1059</v>
      </c>
      <c r="H330" s="556"/>
    </row>
    <row r="331" spans="1:8" ht="12.75" customHeight="1" x14ac:dyDescent="0.2">
      <c r="A331" s="409"/>
      <c r="B331" s="409"/>
      <c r="C331" s="403" t="s">
        <v>1061</v>
      </c>
      <c r="D331" s="400">
        <v>0.39800000000000002</v>
      </c>
      <c r="E331" s="410" t="s">
        <v>890</v>
      </c>
      <c r="F331" s="411">
        <v>10042</v>
      </c>
      <c r="G331" s="390" t="s">
        <v>1059</v>
      </c>
      <c r="H331" s="556"/>
    </row>
    <row r="332" spans="1:8" ht="12.75" customHeight="1" x14ac:dyDescent="0.2">
      <c r="A332" s="409"/>
      <c r="B332" s="409"/>
      <c r="C332" s="403" t="s">
        <v>1062</v>
      </c>
      <c r="D332" s="400">
        <v>0.71210000000000007</v>
      </c>
      <c r="E332" s="415" t="s">
        <v>890</v>
      </c>
      <c r="F332" s="411">
        <v>49404</v>
      </c>
      <c r="G332" s="390" t="s">
        <v>1059</v>
      </c>
      <c r="H332" s="556"/>
    </row>
    <row r="333" spans="1:8" ht="12.75" customHeight="1" x14ac:dyDescent="0.2">
      <c r="A333" s="409"/>
      <c r="B333" s="409"/>
      <c r="C333" s="403" t="s">
        <v>1063</v>
      </c>
      <c r="D333" s="400">
        <v>4.9399999999999999E-2</v>
      </c>
      <c r="E333" s="423" t="s">
        <v>890</v>
      </c>
      <c r="F333" s="411">
        <v>1246</v>
      </c>
      <c r="G333" s="416" t="s">
        <v>1059</v>
      </c>
      <c r="H333" s="556"/>
    </row>
    <row r="334" spans="1:8" ht="12.75" customHeight="1" x14ac:dyDescent="0.2">
      <c r="A334" s="409"/>
      <c r="B334" s="409"/>
      <c r="C334" s="403" t="s">
        <v>1064</v>
      </c>
      <c r="D334" s="400">
        <v>0.22920000000000001</v>
      </c>
      <c r="E334" s="423" t="s">
        <v>890</v>
      </c>
      <c r="F334" s="411">
        <v>5783</v>
      </c>
      <c r="G334" s="416" t="s">
        <v>1059</v>
      </c>
      <c r="H334" s="556"/>
    </row>
    <row r="335" spans="1:8" ht="12.75" customHeight="1" x14ac:dyDescent="0.2">
      <c r="A335" s="409"/>
      <c r="B335" s="409"/>
      <c r="C335" s="403" t="s">
        <v>1065</v>
      </c>
      <c r="D335" s="400">
        <v>1.4700000000000001E-2</v>
      </c>
      <c r="E335" s="423" t="s">
        <v>890</v>
      </c>
      <c r="F335" s="411">
        <v>371</v>
      </c>
      <c r="G335" s="416" t="s">
        <v>1059</v>
      </c>
      <c r="H335" s="556"/>
    </row>
    <row r="336" spans="1:8" ht="12.75" customHeight="1" x14ac:dyDescent="0.2">
      <c r="A336" s="409"/>
      <c r="B336" s="409"/>
      <c r="C336" s="403" t="s">
        <v>1066</v>
      </c>
      <c r="D336" s="400">
        <v>0.14170000000000002</v>
      </c>
      <c r="E336" s="410" t="s">
        <v>890</v>
      </c>
      <c r="F336" s="411">
        <v>3575</v>
      </c>
      <c r="G336" s="390"/>
      <c r="H336" s="556"/>
    </row>
    <row r="337" spans="1:9" ht="12.75" customHeight="1" x14ac:dyDescent="0.2">
      <c r="A337" s="409"/>
      <c r="B337" s="409"/>
      <c r="C337" s="403">
        <v>1382</v>
      </c>
      <c r="D337" s="400">
        <v>0.11370000000000001</v>
      </c>
      <c r="E337" s="410" t="s">
        <v>890</v>
      </c>
      <c r="F337" s="411">
        <v>2869</v>
      </c>
      <c r="G337" s="390"/>
      <c r="H337" s="556"/>
    </row>
    <row r="338" spans="1:9" ht="12.75" customHeight="1" x14ac:dyDescent="0.2">
      <c r="A338" s="409"/>
      <c r="B338" s="409"/>
      <c r="C338" s="403" t="s">
        <v>1067</v>
      </c>
      <c r="D338" s="400">
        <v>2.9500000000000002E-2</v>
      </c>
      <c r="E338" s="410" t="s">
        <v>890</v>
      </c>
      <c r="F338" s="411">
        <v>744</v>
      </c>
      <c r="G338" s="390" t="s">
        <v>1059</v>
      </c>
      <c r="H338" s="556"/>
    </row>
    <row r="339" spans="1:9" ht="12.75" customHeight="1" x14ac:dyDescent="0.2">
      <c r="A339" s="409"/>
      <c r="B339" s="409"/>
      <c r="C339" s="403" t="s">
        <v>1068</v>
      </c>
      <c r="D339" s="400">
        <v>0.1913</v>
      </c>
      <c r="E339" s="410" t="s">
        <v>890</v>
      </c>
      <c r="F339" s="411">
        <v>4827</v>
      </c>
      <c r="G339" s="390" t="s">
        <v>1059</v>
      </c>
      <c r="H339" s="556"/>
    </row>
    <row r="340" spans="1:9" ht="12.75" customHeight="1" x14ac:dyDescent="0.2">
      <c r="A340" s="409"/>
      <c r="B340" s="409"/>
      <c r="C340" s="403">
        <v>1430</v>
      </c>
      <c r="D340" s="400">
        <v>0.31359999999999999</v>
      </c>
      <c r="E340" s="410" t="s">
        <v>890</v>
      </c>
      <c r="F340" s="411">
        <v>7912</v>
      </c>
      <c r="G340" s="390" t="s">
        <v>1059</v>
      </c>
      <c r="H340" s="556"/>
    </row>
    <row r="341" spans="1:9" ht="12.75" customHeight="1" x14ac:dyDescent="0.2">
      <c r="A341" s="409"/>
      <c r="B341" s="409"/>
      <c r="C341" s="403" t="s">
        <v>1069</v>
      </c>
      <c r="D341" s="400">
        <v>0.53290000000000004</v>
      </c>
      <c r="E341" s="410" t="s">
        <v>890</v>
      </c>
      <c r="F341" s="411">
        <v>14283</v>
      </c>
      <c r="G341" s="390"/>
      <c r="H341" s="556"/>
    </row>
    <row r="342" spans="1:9" ht="12.75" customHeight="1" x14ac:dyDescent="0.2">
      <c r="A342" s="409"/>
      <c r="B342" s="409"/>
      <c r="C342" s="432" t="s">
        <v>1070</v>
      </c>
      <c r="D342" s="426">
        <v>1.9E-3</v>
      </c>
      <c r="E342" s="410" t="s">
        <v>890</v>
      </c>
      <c r="F342" s="411">
        <v>48</v>
      </c>
      <c r="G342" s="390"/>
      <c r="H342" s="556"/>
    </row>
    <row r="343" spans="1:9" ht="12.75" customHeight="1" x14ac:dyDescent="0.2">
      <c r="A343" s="409"/>
      <c r="B343" s="409"/>
      <c r="C343" s="432" t="s">
        <v>1071</v>
      </c>
      <c r="D343" s="426">
        <v>1.0200000000000001E-2</v>
      </c>
      <c r="E343" s="410" t="s">
        <v>890</v>
      </c>
      <c r="F343" s="411">
        <v>257</v>
      </c>
      <c r="G343" s="390"/>
      <c r="H343" s="556"/>
    </row>
    <row r="344" spans="1:9" ht="12.75" customHeight="1" x14ac:dyDescent="0.2">
      <c r="A344" s="409"/>
      <c r="B344" s="409"/>
      <c r="C344" s="403" t="s">
        <v>1072</v>
      </c>
      <c r="D344" s="400">
        <v>0.23630000000000001</v>
      </c>
      <c r="E344" s="410" t="s">
        <v>890</v>
      </c>
      <c r="F344" s="411">
        <v>5962</v>
      </c>
      <c r="G344" s="390" t="s">
        <v>1059</v>
      </c>
      <c r="H344" s="556"/>
    </row>
    <row r="345" spans="1:9" ht="12.75" customHeight="1" x14ac:dyDescent="0.2">
      <c r="A345" s="409"/>
      <c r="B345" s="409"/>
      <c r="C345" s="403">
        <v>2021</v>
      </c>
      <c r="D345" s="400">
        <v>1.6199999999999999E-2</v>
      </c>
      <c r="E345" s="410" t="s">
        <v>890</v>
      </c>
      <c r="F345" s="411">
        <v>409</v>
      </c>
      <c r="G345" s="390" t="s">
        <v>1059</v>
      </c>
      <c r="H345" s="556"/>
    </row>
    <row r="346" spans="1:9" ht="12.75" customHeight="1" x14ac:dyDescent="0.2">
      <c r="A346" s="409"/>
      <c r="B346" s="409"/>
      <c r="C346" s="403" t="s">
        <v>1073</v>
      </c>
      <c r="D346" s="400">
        <v>0.19440000000000002</v>
      </c>
      <c r="E346" s="410" t="s">
        <v>890</v>
      </c>
      <c r="F346" s="411">
        <v>4905</v>
      </c>
      <c r="G346" s="390"/>
      <c r="H346" s="556"/>
    </row>
    <row r="347" spans="1:9" ht="12.75" customHeight="1" x14ac:dyDescent="0.2">
      <c r="A347" s="409"/>
      <c r="B347" s="409"/>
      <c r="C347" s="403" t="s">
        <v>1074</v>
      </c>
      <c r="D347" s="400">
        <v>3.0200000000000001E-2</v>
      </c>
      <c r="E347" s="410" t="s">
        <v>890</v>
      </c>
      <c r="F347" s="411">
        <v>762</v>
      </c>
      <c r="G347" s="390"/>
      <c r="H347" s="556"/>
    </row>
    <row r="348" spans="1:9" ht="12.75" customHeight="1" x14ac:dyDescent="0.2">
      <c r="A348" s="409"/>
      <c r="B348" s="409"/>
      <c r="C348" s="403" t="s">
        <v>1075</v>
      </c>
      <c r="D348" s="400">
        <v>0.29660000000000003</v>
      </c>
      <c r="E348" s="415" t="s">
        <v>890</v>
      </c>
      <c r="F348" s="411">
        <v>20589</v>
      </c>
      <c r="G348" s="390"/>
      <c r="H348" s="556"/>
    </row>
    <row r="349" spans="1:9" ht="12.75" customHeight="1" x14ac:dyDescent="0.2">
      <c r="A349" s="409"/>
      <c r="B349" s="409"/>
      <c r="C349" s="403" t="s">
        <v>1076</v>
      </c>
      <c r="D349" s="400">
        <v>6.0100000000000001E-2</v>
      </c>
      <c r="E349" s="410" t="s">
        <v>890</v>
      </c>
      <c r="F349" s="411">
        <v>1516</v>
      </c>
      <c r="G349" s="390" t="s">
        <v>1059</v>
      </c>
      <c r="H349" s="556"/>
    </row>
    <row r="350" spans="1:9" ht="12.75" customHeight="1" x14ac:dyDescent="0.2">
      <c r="A350" s="409"/>
      <c r="B350" s="409"/>
      <c r="C350" s="368" t="s">
        <v>1077</v>
      </c>
      <c r="D350" s="428">
        <v>4.1800000000000004E-2</v>
      </c>
      <c r="E350" s="370" t="s">
        <v>890</v>
      </c>
      <c r="F350" s="430">
        <v>1055</v>
      </c>
      <c r="G350" s="361" t="s">
        <v>1059</v>
      </c>
      <c r="H350" s="647"/>
    </row>
    <row r="351" spans="1:9" ht="12.75" customHeight="1" x14ac:dyDescent="0.2">
      <c r="A351" s="409"/>
      <c r="B351" s="409"/>
      <c r="C351" s="333"/>
      <c r="D351" s="335">
        <f>SUM(D306:D350)</f>
        <v>5.3048000000000011</v>
      </c>
      <c r="E351" s="657"/>
      <c r="F351" s="336">
        <f>SUM(F306:F350)</f>
        <v>189013.96</v>
      </c>
      <c r="G351" s="331"/>
      <c r="H351" s="632"/>
      <c r="I351" s="331"/>
    </row>
    <row r="352" spans="1:9" ht="12.75" customHeight="1" x14ac:dyDescent="0.2">
      <c r="A352" s="409"/>
      <c r="B352" s="409"/>
      <c r="C352" s="660"/>
      <c r="D352" s="660"/>
      <c r="E352" s="660"/>
      <c r="F352" s="660"/>
      <c r="G352" s="660"/>
      <c r="H352" s="660"/>
      <c r="I352" s="331"/>
    </row>
    <row r="353" spans="1:256" ht="12.75" customHeight="1" x14ac:dyDescent="0.2">
      <c r="A353" s="427"/>
      <c r="B353" s="427"/>
      <c r="C353" s="351" t="s">
        <v>889</v>
      </c>
      <c r="D353" s="335"/>
      <c r="E353" s="657"/>
      <c r="F353" s="336"/>
      <c r="G353" s="331"/>
      <c r="H353" s="632"/>
      <c r="I353" s="331"/>
    </row>
    <row r="354" spans="1:256" ht="12.75" customHeight="1" x14ac:dyDescent="0.2">
      <c r="A354" s="333"/>
      <c r="B354" s="333"/>
      <c r="C354" s="403" t="s">
        <v>1079</v>
      </c>
      <c r="D354" s="400">
        <v>7.8200000000000006E-2</v>
      </c>
      <c r="E354" s="410" t="s">
        <v>890</v>
      </c>
      <c r="F354" s="411">
        <v>1973</v>
      </c>
      <c r="G354" s="417" t="s">
        <v>1059</v>
      </c>
      <c r="H354" s="556"/>
      <c r="I354" s="331"/>
    </row>
    <row r="355" spans="1:256" ht="12.75" customHeight="1" x14ac:dyDescent="0.2">
      <c r="A355" s="660" t="s">
        <v>1078</v>
      </c>
      <c r="B355" s="660"/>
      <c r="C355" s="403" t="s">
        <v>1080</v>
      </c>
      <c r="D355" s="400">
        <v>6.0100000000000001E-2</v>
      </c>
      <c r="E355" s="410" t="s">
        <v>890</v>
      </c>
      <c r="F355" s="411">
        <v>1516</v>
      </c>
      <c r="G355" s="417" t="s">
        <v>1059</v>
      </c>
      <c r="H355" s="556"/>
      <c r="I355" s="331"/>
    </row>
    <row r="356" spans="1:256" ht="12.75" customHeight="1" x14ac:dyDescent="0.2">
      <c r="A356" s="674"/>
      <c r="B356" s="674"/>
      <c r="C356" s="403" t="s">
        <v>1081</v>
      </c>
      <c r="D356" s="400">
        <v>1.6199999999999999E-2</v>
      </c>
      <c r="E356" s="410" t="s">
        <v>1082</v>
      </c>
      <c r="F356" s="411">
        <v>3159</v>
      </c>
      <c r="G356" s="547"/>
      <c r="H356" s="556"/>
      <c r="I356" s="331"/>
    </row>
    <row r="357" spans="1:256" ht="12.75" customHeight="1" x14ac:dyDescent="0.2">
      <c r="A357" s="674"/>
      <c r="B357" s="674"/>
      <c r="C357" s="495" t="s">
        <v>1081</v>
      </c>
      <c r="D357" s="496">
        <v>-1.6199999999999999E-2</v>
      </c>
      <c r="E357" s="497"/>
      <c r="F357" s="498">
        <v>-3159</v>
      </c>
      <c r="G357" s="417" t="s">
        <v>1229</v>
      </c>
      <c r="H357" s="556"/>
      <c r="I357" s="331"/>
    </row>
    <row r="358" spans="1:256" ht="12.75" customHeight="1" x14ac:dyDescent="0.2">
      <c r="A358" s="674"/>
      <c r="B358" s="674"/>
      <c r="C358" s="403" t="s">
        <v>1083</v>
      </c>
      <c r="D358" s="400">
        <v>1.4500000000000001E-2</v>
      </c>
      <c r="E358" s="410" t="s">
        <v>1082</v>
      </c>
      <c r="F358" s="411">
        <v>2827.5</v>
      </c>
      <c r="G358" s="417"/>
      <c r="H358" s="556"/>
      <c r="I358" s="331"/>
    </row>
    <row r="359" spans="1:256" ht="12.75" customHeight="1" x14ac:dyDescent="0.2">
      <c r="A359" s="674"/>
      <c r="B359" s="674"/>
      <c r="C359" s="495" t="s">
        <v>1083</v>
      </c>
      <c r="D359" s="496">
        <v>-1.4500000000000001E-2</v>
      </c>
      <c r="E359" s="497"/>
      <c r="F359" s="498">
        <v>-2827</v>
      </c>
      <c r="G359" s="417" t="s">
        <v>1229</v>
      </c>
      <c r="H359" s="556"/>
      <c r="I359" s="331"/>
    </row>
    <row r="360" spans="1:256" ht="12.75" customHeight="1" x14ac:dyDescent="0.2">
      <c r="A360" s="674"/>
      <c r="B360" s="674"/>
      <c r="C360" s="669" t="s">
        <v>1239</v>
      </c>
      <c r="D360" s="670">
        <v>3.9199999999999999E-2</v>
      </c>
      <c r="E360" s="671"/>
      <c r="F360" s="672">
        <v>989</v>
      </c>
      <c r="G360" s="417" t="s">
        <v>1059</v>
      </c>
      <c r="H360" s="556"/>
      <c r="I360" s="331"/>
    </row>
    <row r="361" spans="1:256" ht="12.75" customHeight="1" x14ac:dyDescent="0.2">
      <c r="A361" s="674"/>
      <c r="B361" s="674"/>
      <c r="C361" s="403" t="s">
        <v>1084</v>
      </c>
      <c r="D361" s="400">
        <v>8.6900000000000005E-2</v>
      </c>
      <c r="E361" s="410" t="s">
        <v>890</v>
      </c>
      <c r="F361" s="411">
        <v>2193</v>
      </c>
      <c r="G361" s="417"/>
      <c r="H361" s="556"/>
      <c r="I361" s="331"/>
    </row>
    <row r="362" spans="1:256" ht="12.75" customHeight="1" x14ac:dyDescent="0.2">
      <c r="A362" s="674"/>
      <c r="B362" s="674"/>
      <c r="C362" s="495" t="s">
        <v>1084</v>
      </c>
      <c r="D362" s="496">
        <v>-8.6900000000000005E-2</v>
      </c>
      <c r="E362" s="497"/>
      <c r="F362" s="498">
        <v>-2193</v>
      </c>
      <c r="G362" s="417"/>
      <c r="H362" s="556"/>
      <c r="I362" s="331"/>
    </row>
    <row r="363" spans="1:256" ht="12.75" customHeight="1" x14ac:dyDescent="0.2">
      <c r="A363" s="422">
        <v>41877</v>
      </c>
      <c r="B363" s="409" t="s">
        <v>603</v>
      </c>
      <c r="C363" s="403" t="s">
        <v>1085</v>
      </c>
      <c r="D363" s="400">
        <v>3.0600000000000002E-2</v>
      </c>
      <c r="E363" s="410" t="s">
        <v>890</v>
      </c>
      <c r="F363" s="411">
        <v>772</v>
      </c>
      <c r="G363" s="390"/>
      <c r="H363" s="556"/>
      <c r="I363" s="331"/>
    </row>
    <row r="364" spans="1:256" ht="12.75" customHeight="1" x14ac:dyDescent="0.2">
      <c r="A364" s="409"/>
      <c r="B364" s="409"/>
      <c r="C364" s="403" t="s">
        <v>1086</v>
      </c>
      <c r="D364" s="400">
        <v>3.85E-2</v>
      </c>
      <c r="E364" s="410" t="s">
        <v>890</v>
      </c>
      <c r="F364" s="411">
        <v>971</v>
      </c>
      <c r="G364" s="390"/>
      <c r="H364" s="556"/>
      <c r="I364"/>
      <c r="J364"/>
      <c r="L364"/>
      <c r="M364"/>
      <c r="N364"/>
    </row>
    <row r="365" spans="1:256" ht="12.75" customHeight="1" x14ac:dyDescent="0.2">
      <c r="A365" s="409"/>
      <c r="B365" s="409"/>
      <c r="C365" s="495" t="s">
        <v>1086</v>
      </c>
      <c r="D365" s="496">
        <v>-2.81E-2</v>
      </c>
      <c r="E365" s="497"/>
      <c r="F365" s="498">
        <v>-708.12</v>
      </c>
      <c r="G365" s="547"/>
      <c r="H365" s="556" t="s">
        <v>1229</v>
      </c>
      <c r="I365"/>
      <c r="J365"/>
      <c r="L365"/>
      <c r="M365"/>
      <c r="N365"/>
    </row>
    <row r="366" spans="1:256" ht="12.75" customHeight="1" x14ac:dyDescent="0.2">
      <c r="A366" s="409"/>
      <c r="B366" s="409"/>
      <c r="C366" s="403" t="s">
        <v>1087</v>
      </c>
      <c r="D366" s="400">
        <v>4.4600000000000001E-2</v>
      </c>
      <c r="E366" s="410" t="s">
        <v>890</v>
      </c>
      <c r="F366" s="411">
        <v>1125</v>
      </c>
      <c r="G366" s="390"/>
      <c r="H366" s="556"/>
      <c r="I366" s="331"/>
      <c r="K366"/>
    </row>
    <row r="367" spans="1:256" ht="12.75" customHeight="1" x14ac:dyDescent="0.2">
      <c r="A367" s="409"/>
      <c r="B367" s="409"/>
      <c r="C367" s="403" t="s">
        <v>1088</v>
      </c>
      <c r="D367" s="400">
        <v>1.14E-2</v>
      </c>
      <c r="E367" s="410" t="s">
        <v>1082</v>
      </c>
      <c r="F367" s="411">
        <v>2188.8000000000002</v>
      </c>
      <c r="G367" s="390"/>
      <c r="H367" s="556"/>
    </row>
    <row r="368" spans="1:256" ht="12.75" customHeight="1" x14ac:dyDescent="0.2">
      <c r="A368" s="409"/>
      <c r="B368" s="409"/>
      <c r="C368" s="368" t="s">
        <v>1089</v>
      </c>
      <c r="D368" s="428">
        <v>4.1000000000000003E-3</v>
      </c>
      <c r="E368" s="410" t="s">
        <v>890</v>
      </c>
      <c r="F368" s="411">
        <v>2905</v>
      </c>
      <c r="G368" s="390"/>
      <c r="H368" s="556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  <c r="IK368"/>
      <c r="IL368"/>
      <c r="IM368"/>
      <c r="IN368"/>
      <c r="IO368"/>
      <c r="IP368"/>
      <c r="IQ368"/>
      <c r="IR368"/>
      <c r="IS368"/>
      <c r="IT368"/>
      <c r="IU368"/>
      <c r="IV368"/>
    </row>
    <row r="369" spans="1:8" ht="12.75" customHeight="1" x14ac:dyDescent="0.2">
      <c r="A369" s="409"/>
      <c r="B369" s="409"/>
      <c r="C369" s="403">
        <v>2604</v>
      </c>
      <c r="D369" s="400">
        <v>0.12340000000000001</v>
      </c>
      <c r="E369" s="410" t="s">
        <v>890</v>
      </c>
      <c r="F369" s="411">
        <v>3113</v>
      </c>
      <c r="G369" s="390" t="s">
        <v>1059</v>
      </c>
      <c r="H369" s="556"/>
    </row>
    <row r="370" spans="1:8" ht="12.75" customHeight="1" x14ac:dyDescent="0.2">
      <c r="A370" s="422">
        <v>41877</v>
      </c>
      <c r="B370" s="409" t="s">
        <v>603</v>
      </c>
      <c r="C370" s="403" t="s">
        <v>1090</v>
      </c>
      <c r="D370" s="400">
        <v>4.3099999999999999E-2</v>
      </c>
      <c r="E370" s="410" t="s">
        <v>890</v>
      </c>
      <c r="F370" s="411">
        <v>1087</v>
      </c>
      <c r="G370" s="417" t="s">
        <v>1091</v>
      </c>
      <c r="H370" s="556"/>
    </row>
    <row r="371" spans="1:8" ht="12.75" customHeight="1" x14ac:dyDescent="0.2">
      <c r="A371" s="409"/>
      <c r="B371" s="409"/>
      <c r="C371" s="403">
        <v>2703</v>
      </c>
      <c r="D371" s="400">
        <v>1.6800000000000002E-2</v>
      </c>
      <c r="E371" s="410" t="s">
        <v>890</v>
      </c>
      <c r="F371" s="411">
        <v>1680</v>
      </c>
      <c r="G371" s="417"/>
      <c r="H371" s="556"/>
    </row>
    <row r="372" spans="1:8" ht="12.75" customHeight="1" x14ac:dyDescent="0.2">
      <c r="A372" s="409"/>
      <c r="B372" s="409"/>
      <c r="C372" s="333"/>
      <c r="D372" s="551">
        <f>SUM(D354:D371)</f>
        <v>0.46190000000000003</v>
      </c>
      <c r="E372" s="553"/>
      <c r="F372" s="552">
        <f>SUM(F354:F371)</f>
        <v>17612.18</v>
      </c>
      <c r="G372" s="331"/>
      <c r="H372" s="632"/>
    </row>
    <row r="373" spans="1:8" ht="12.75" customHeight="1" x14ac:dyDescent="0.2">
      <c r="A373" s="409"/>
      <c r="B373" s="409"/>
      <c r="C373" s="351" t="s">
        <v>889</v>
      </c>
      <c r="D373" s="335"/>
      <c r="E373" s="657"/>
      <c r="F373" s="336"/>
      <c r="G373" s="331"/>
      <c r="H373" s="632"/>
    </row>
    <row r="374" spans="1:8" ht="12.75" customHeight="1" x14ac:dyDescent="0.2">
      <c r="A374" s="409"/>
      <c r="B374" s="409"/>
      <c r="C374" s="403" t="s">
        <v>1092</v>
      </c>
      <c r="D374" s="400">
        <v>7.7000000000000002E-3</v>
      </c>
      <c r="E374" s="410" t="s">
        <v>890</v>
      </c>
      <c r="F374" s="411">
        <v>56</v>
      </c>
      <c r="G374" s="390" t="s">
        <v>891</v>
      </c>
      <c r="H374" s="556"/>
    </row>
    <row r="375" spans="1:8" ht="12.75" customHeight="1" x14ac:dyDescent="0.2">
      <c r="A375" s="331"/>
      <c r="B375" s="331"/>
      <c r="C375" s="403" t="s">
        <v>1093</v>
      </c>
      <c r="D375" s="400">
        <v>1.06E-2</v>
      </c>
      <c r="E375" s="410" t="s">
        <v>890</v>
      </c>
      <c r="F375" s="411">
        <v>267</v>
      </c>
      <c r="G375" s="390" t="s">
        <v>891</v>
      </c>
      <c r="H375" s="556"/>
    </row>
    <row r="376" spans="1:8" ht="12.75" customHeight="1" x14ac:dyDescent="0.2">
      <c r="A376" s="331"/>
      <c r="B376" s="331"/>
      <c r="C376" s="403" t="s">
        <v>1094</v>
      </c>
      <c r="D376" s="400">
        <v>0.67610000000000003</v>
      </c>
      <c r="E376" s="410" t="s">
        <v>890</v>
      </c>
      <c r="F376" s="411">
        <v>17580</v>
      </c>
      <c r="G376" s="390" t="s">
        <v>891</v>
      </c>
      <c r="H376" s="661"/>
    </row>
    <row r="377" spans="1:8" ht="12.75" customHeight="1" x14ac:dyDescent="0.2">
      <c r="A377" s="331"/>
      <c r="B377" s="331"/>
      <c r="C377" s="495" t="s">
        <v>1094</v>
      </c>
      <c r="D377" s="496">
        <v>-0.67610000000000003</v>
      </c>
      <c r="E377" s="497"/>
      <c r="F377" s="498">
        <v>-17580</v>
      </c>
      <c r="G377" s="547"/>
      <c r="H377" s="556" t="s">
        <v>1232</v>
      </c>
    </row>
    <row r="378" spans="1:8" ht="12.75" customHeight="1" x14ac:dyDescent="0.2">
      <c r="A378" s="409"/>
      <c r="B378" s="409"/>
      <c r="C378" s="403" t="s">
        <v>1095</v>
      </c>
      <c r="D378" s="400">
        <v>0.27890000000000004</v>
      </c>
      <c r="E378" s="657" t="s">
        <v>890</v>
      </c>
      <c r="F378" s="411">
        <v>7037</v>
      </c>
      <c r="G378" s="417" t="s">
        <v>891</v>
      </c>
      <c r="H378" s="556"/>
    </row>
    <row r="379" spans="1:8" ht="12.75" customHeight="1" x14ac:dyDescent="0.2">
      <c r="A379" s="409"/>
      <c r="B379" s="409"/>
      <c r="C379" s="403" t="s">
        <v>1096</v>
      </c>
      <c r="D379" s="400">
        <v>1.6300000000000002E-2</v>
      </c>
      <c r="E379" s="410" t="s">
        <v>890</v>
      </c>
      <c r="F379" s="411">
        <v>411</v>
      </c>
      <c r="G379" s="417" t="s">
        <v>891</v>
      </c>
      <c r="H379" s="556"/>
    </row>
    <row r="380" spans="1:8" ht="12.75" customHeight="1" x14ac:dyDescent="0.2">
      <c r="A380" s="413"/>
      <c r="B380" s="409"/>
      <c r="C380" s="403" t="s">
        <v>1097</v>
      </c>
      <c r="D380" s="434">
        <v>0.1069</v>
      </c>
      <c r="E380" s="410" t="s">
        <v>890</v>
      </c>
      <c r="F380" s="411">
        <v>2697</v>
      </c>
      <c r="G380" s="417" t="s">
        <v>891</v>
      </c>
      <c r="H380" s="556"/>
    </row>
    <row r="381" spans="1:8" ht="12.75" customHeight="1" x14ac:dyDescent="0.2">
      <c r="A381" s="413"/>
      <c r="B381" s="409"/>
      <c r="C381" s="495" t="s">
        <v>1097</v>
      </c>
      <c r="D381" s="508">
        <v>-0.1069</v>
      </c>
      <c r="E381" s="497"/>
      <c r="F381" s="498">
        <v>-2697</v>
      </c>
      <c r="G381" s="417"/>
      <c r="H381" s="556" t="s">
        <v>1232</v>
      </c>
    </row>
    <row r="382" spans="1:8" ht="12.75" customHeight="1" x14ac:dyDescent="0.2">
      <c r="A382" s="409"/>
      <c r="B382" s="409"/>
      <c r="C382" s="403" t="s">
        <v>1098</v>
      </c>
      <c r="D382" s="434">
        <v>0.30860000000000004</v>
      </c>
      <c r="E382" s="410" t="s">
        <v>890</v>
      </c>
      <c r="F382" s="411">
        <v>7786</v>
      </c>
      <c r="G382" s="417" t="s">
        <v>891</v>
      </c>
      <c r="H382" s="556"/>
    </row>
    <row r="383" spans="1:8" ht="12.75" customHeight="1" x14ac:dyDescent="0.2">
      <c r="A383" s="409"/>
      <c r="B383" s="409"/>
      <c r="C383" s="403" t="s">
        <v>1099</v>
      </c>
      <c r="D383" s="434">
        <v>0.14899999999999999</v>
      </c>
      <c r="E383" s="410"/>
      <c r="F383" s="411">
        <v>3383</v>
      </c>
      <c r="G383" s="417"/>
      <c r="H383" s="556"/>
    </row>
    <row r="384" spans="1:8" ht="12.75" customHeight="1" x14ac:dyDescent="0.2">
      <c r="A384" s="409"/>
      <c r="B384" s="409"/>
      <c r="C384" s="495" t="s">
        <v>1099</v>
      </c>
      <c r="D384" s="508">
        <v>-0.14899999999999999</v>
      </c>
      <c r="E384" s="497" t="s">
        <v>890</v>
      </c>
      <c r="F384" s="498">
        <v>-3383</v>
      </c>
      <c r="G384" s="509" t="s">
        <v>891</v>
      </c>
      <c r="H384" s="556" t="s">
        <v>946</v>
      </c>
    </row>
    <row r="385" spans="1:14" ht="12.75" customHeight="1" x14ac:dyDescent="0.2">
      <c r="A385" s="409"/>
      <c r="B385" s="409"/>
      <c r="C385" s="499" t="s">
        <v>1099</v>
      </c>
      <c r="D385" s="506">
        <v>6.4299999999999996E-2</v>
      </c>
      <c r="E385" s="501" t="s">
        <v>890</v>
      </c>
      <c r="F385" s="502">
        <v>1460</v>
      </c>
      <c r="G385" s="507" t="s">
        <v>891</v>
      </c>
      <c r="H385" s="556" t="s">
        <v>946</v>
      </c>
    </row>
    <row r="386" spans="1:14" ht="12.75" customHeight="1" x14ac:dyDescent="0.2">
      <c r="A386" s="409"/>
      <c r="B386" s="409"/>
      <c r="C386" s="495" t="s">
        <v>1099</v>
      </c>
      <c r="D386" s="508">
        <v>-6.4299999999999996E-2</v>
      </c>
      <c r="E386" s="497"/>
      <c r="F386" s="498">
        <v>-1460</v>
      </c>
      <c r="G386" s="507"/>
      <c r="H386" s="556" t="s">
        <v>1232</v>
      </c>
    </row>
    <row r="387" spans="1:14" ht="12.75" customHeight="1" x14ac:dyDescent="0.2">
      <c r="A387" s="409"/>
      <c r="B387" s="409"/>
      <c r="C387" s="499" t="s">
        <v>1100</v>
      </c>
      <c r="D387" s="500">
        <v>0.23810000000000001</v>
      </c>
      <c r="E387" s="501" t="s">
        <v>890</v>
      </c>
      <c r="F387" s="502">
        <f>170483.664705177+2425853.96+413816.98-147352-168560.66</f>
        <v>2694241.9447051766</v>
      </c>
      <c r="G387" s="504" t="s">
        <v>891</v>
      </c>
      <c r="H387" s="557" t="s">
        <v>946</v>
      </c>
    </row>
    <row r="388" spans="1:14" ht="12.75" customHeight="1" x14ac:dyDescent="0.2">
      <c r="A388" s="409"/>
      <c r="B388" s="409"/>
      <c r="C388" s="495" t="s">
        <v>1100</v>
      </c>
      <c r="D388" s="496"/>
      <c r="E388" s="497"/>
      <c r="F388" s="498">
        <v>-170483.66</v>
      </c>
      <c r="G388" s="547"/>
      <c r="H388" s="557" t="s">
        <v>1232</v>
      </c>
    </row>
    <row r="389" spans="1:14" ht="12.75" customHeight="1" x14ac:dyDescent="0.2">
      <c r="A389" s="409"/>
      <c r="B389" s="409"/>
      <c r="C389" s="403" t="s">
        <v>1102</v>
      </c>
      <c r="D389" s="400">
        <v>9.3800000000000008E-2</v>
      </c>
      <c r="E389" s="410" t="s">
        <v>890</v>
      </c>
      <c r="F389" s="411">
        <v>2366</v>
      </c>
      <c r="G389" s="390" t="s">
        <v>891</v>
      </c>
      <c r="H389" s="556"/>
    </row>
    <row r="390" spans="1:14" ht="12.75" customHeight="1" x14ac:dyDescent="0.2">
      <c r="A390" s="409"/>
      <c r="B390" s="409"/>
      <c r="C390" s="403" t="s">
        <v>1103</v>
      </c>
      <c r="D390" s="400">
        <v>0.74520000000000008</v>
      </c>
      <c r="E390" s="410" t="s">
        <v>890</v>
      </c>
      <c r="F390" s="411">
        <v>63581.93</v>
      </c>
      <c r="G390" s="390" t="s">
        <v>891</v>
      </c>
      <c r="H390" s="556"/>
    </row>
    <row r="391" spans="1:14" ht="12.75" customHeight="1" x14ac:dyDescent="0.2">
      <c r="A391" s="409"/>
      <c r="B391" s="409"/>
      <c r="C391" s="403" t="s">
        <v>1104</v>
      </c>
      <c r="D391" s="400">
        <v>0.16350000000000001</v>
      </c>
      <c r="E391" s="410" t="s">
        <v>890</v>
      </c>
      <c r="F391" s="411">
        <v>11308</v>
      </c>
      <c r="G391" s="390" t="s">
        <v>891</v>
      </c>
      <c r="H391" s="556"/>
    </row>
    <row r="392" spans="1:14" ht="12.75" customHeight="1" x14ac:dyDescent="0.2">
      <c r="A392" s="409"/>
      <c r="B392" s="409"/>
      <c r="C392" s="403" t="s">
        <v>1105</v>
      </c>
      <c r="D392" s="400">
        <v>2.1000000000000003E-3</v>
      </c>
      <c r="E392" s="410" t="s">
        <v>890</v>
      </c>
      <c r="F392" s="411">
        <v>53</v>
      </c>
      <c r="G392" s="390" t="s">
        <v>891</v>
      </c>
      <c r="H392" s="556"/>
    </row>
    <row r="393" spans="1:14" ht="12.75" customHeight="1" x14ac:dyDescent="0.2">
      <c r="A393" s="409"/>
      <c r="B393" s="409"/>
      <c r="C393" s="403" t="s">
        <v>1106</v>
      </c>
      <c r="D393" s="400">
        <v>5.11E-2</v>
      </c>
      <c r="E393" s="410" t="s">
        <v>890</v>
      </c>
      <c r="F393" s="411">
        <v>1289</v>
      </c>
      <c r="G393" s="390" t="s">
        <v>891</v>
      </c>
      <c r="H393" s="556"/>
      <c r="J393" s="336"/>
    </row>
    <row r="394" spans="1:14" ht="12.75" customHeight="1" x14ac:dyDescent="0.2">
      <c r="A394" s="409"/>
      <c r="B394" s="409"/>
      <c r="C394" s="403" t="s">
        <v>1107</v>
      </c>
      <c r="D394" s="400">
        <v>5.7700000000000001E-2</v>
      </c>
      <c r="E394" s="410" t="s">
        <v>890</v>
      </c>
      <c r="F394" s="411">
        <v>2397</v>
      </c>
      <c r="G394" s="390" t="s">
        <v>891</v>
      </c>
      <c r="H394" s="556"/>
      <c r="J394" s="336"/>
    </row>
    <row r="395" spans="1:14" ht="12.75" customHeight="1" x14ac:dyDescent="0.2">
      <c r="A395" s="409"/>
      <c r="B395" s="409"/>
      <c r="C395" s="495" t="s">
        <v>1107</v>
      </c>
      <c r="D395" s="496">
        <v>-8.5000000000000006E-3</v>
      </c>
      <c r="E395" s="497"/>
      <c r="F395" s="498">
        <v>-352.76</v>
      </c>
      <c r="G395" s="390"/>
      <c r="H395" s="556" t="s">
        <v>1235</v>
      </c>
    </row>
    <row r="396" spans="1:14" ht="12.75" customHeight="1" x14ac:dyDescent="0.2">
      <c r="A396" s="409"/>
      <c r="B396" s="409"/>
      <c r="C396" s="403" t="s">
        <v>1108</v>
      </c>
      <c r="D396" s="400">
        <v>3.8E-3</v>
      </c>
      <c r="E396" s="410" t="s">
        <v>890</v>
      </c>
      <c r="F396" s="411">
        <v>96</v>
      </c>
      <c r="G396" s="390" t="s">
        <v>891</v>
      </c>
      <c r="H396" s="556"/>
    </row>
    <row r="397" spans="1:14" ht="12.75" customHeight="1" x14ac:dyDescent="0.2">
      <c r="A397" s="409"/>
      <c r="B397" s="409"/>
      <c r="C397" s="403" t="s">
        <v>1109</v>
      </c>
      <c r="D397" s="400">
        <v>0.29189999999999999</v>
      </c>
      <c r="E397" s="410" t="s">
        <v>890</v>
      </c>
      <c r="F397" s="411">
        <v>7365</v>
      </c>
      <c r="G397" s="390" t="s">
        <v>891</v>
      </c>
      <c r="H397" s="556"/>
      <c r="I397" s="331"/>
      <c r="M397" s="329">
        <v>1</v>
      </c>
      <c r="N397" s="331" t="s">
        <v>961</v>
      </c>
    </row>
    <row r="398" spans="1:14" ht="12.75" customHeight="1" x14ac:dyDescent="0.2">
      <c r="A398" s="409"/>
      <c r="B398" s="409"/>
      <c r="C398" s="495" t="s">
        <v>1109</v>
      </c>
      <c r="D398" s="496">
        <v>1.6400000000000001E-2</v>
      </c>
      <c r="E398" s="497"/>
      <c r="F398" s="498">
        <v>413.28</v>
      </c>
      <c r="G398" s="390"/>
      <c r="H398" s="556" t="s">
        <v>1229</v>
      </c>
      <c r="I398" s="331"/>
      <c r="M398" s="329"/>
    </row>
    <row r="399" spans="1:14" ht="12.75" customHeight="1" x14ac:dyDescent="0.2">
      <c r="A399" s="409"/>
      <c r="B399" s="409"/>
      <c r="C399" s="403">
        <v>2598</v>
      </c>
      <c r="D399" s="400">
        <v>3.78E-2</v>
      </c>
      <c r="E399" s="410" t="s">
        <v>890</v>
      </c>
      <c r="F399" s="411">
        <v>954</v>
      </c>
      <c r="G399" s="390" t="s">
        <v>891</v>
      </c>
      <c r="H399" s="556"/>
      <c r="I399" s="331"/>
      <c r="K399" s="331" t="s">
        <v>957</v>
      </c>
      <c r="M399" s="329">
        <v>1490</v>
      </c>
      <c r="N399" s="331">
        <v>3383</v>
      </c>
    </row>
    <row r="400" spans="1:14" ht="12.75" customHeight="1" x14ac:dyDescent="0.2">
      <c r="A400" s="409"/>
      <c r="B400" s="409"/>
      <c r="C400" s="403" t="s">
        <v>1110</v>
      </c>
      <c r="D400" s="400">
        <v>1.5900000000000001E-2</v>
      </c>
      <c r="E400" s="410" t="s">
        <v>890</v>
      </c>
      <c r="F400" s="411">
        <v>401</v>
      </c>
      <c r="G400" s="390" t="s">
        <v>891</v>
      </c>
      <c r="H400" s="556"/>
      <c r="I400"/>
      <c r="K400" s="331" t="s">
        <v>958</v>
      </c>
      <c r="L400"/>
      <c r="M400" s="432" t="s">
        <v>963</v>
      </c>
      <c r="N400" s="333" t="s">
        <v>963</v>
      </c>
    </row>
    <row r="401" spans="1:256" ht="12.75" customHeight="1" x14ac:dyDescent="0.2">
      <c r="A401" s="409"/>
      <c r="B401" s="409"/>
      <c r="C401" s="495" t="s">
        <v>1110</v>
      </c>
      <c r="D401" s="496">
        <v>-2.9999999999999997E-4</v>
      </c>
      <c r="E401" s="497" t="s">
        <v>890</v>
      </c>
      <c r="F401" s="498">
        <v>-9</v>
      </c>
      <c r="G401" s="495" t="s">
        <v>1111</v>
      </c>
      <c r="H401" s="548" t="s">
        <v>1112</v>
      </c>
      <c r="I401"/>
      <c r="L401"/>
      <c r="M401" s="432"/>
      <c r="N401" s="333"/>
    </row>
    <row r="402" spans="1:256" ht="12.75" customHeight="1" x14ac:dyDescent="0.2">
      <c r="A402" s="409"/>
      <c r="B402" s="409"/>
      <c r="C402" s="403" t="s">
        <v>1113</v>
      </c>
      <c r="D402" s="400">
        <v>9.4999999999999998E-3</v>
      </c>
      <c r="E402" s="410" t="s">
        <v>890</v>
      </c>
      <c r="F402" s="411">
        <v>240</v>
      </c>
      <c r="G402" s="390" t="s">
        <v>891</v>
      </c>
      <c r="H402" s="556"/>
      <c r="M402" s="329"/>
    </row>
    <row r="403" spans="1:256" ht="12.75" customHeight="1" x14ac:dyDescent="0.2">
      <c r="A403" s="409"/>
      <c r="B403" s="409"/>
      <c r="C403" s="425">
        <v>2610</v>
      </c>
      <c r="D403" s="426">
        <v>0.43990000000000001</v>
      </c>
      <c r="E403" s="410" t="s">
        <v>1114</v>
      </c>
      <c r="F403" s="411">
        <v>27802</v>
      </c>
      <c r="G403" s="390"/>
      <c r="H403" s="556"/>
      <c r="M403" s="329">
        <f>M397/M399*N399</f>
        <v>2.270469798657718</v>
      </c>
      <c r="N403" s="331">
        <f>M403*D387*100*100</f>
        <v>5405.9885906040272</v>
      </c>
    </row>
    <row r="404" spans="1:256" ht="12.75" customHeight="1" x14ac:dyDescent="0.2">
      <c r="A404" s="471"/>
      <c r="B404" s="471"/>
      <c r="C404" s="403" t="s">
        <v>1115</v>
      </c>
      <c r="D404" s="400">
        <v>0.47660000000000002</v>
      </c>
      <c r="E404" s="410" t="s">
        <v>1116</v>
      </c>
      <c r="F404" s="411">
        <v>12025</v>
      </c>
      <c r="G404" s="390"/>
      <c r="H404" s="556"/>
      <c r="M404" s="329"/>
      <c r="N404" s="333" t="s">
        <v>963</v>
      </c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  <c r="HA404"/>
      <c r="HB404"/>
      <c r="HC404"/>
      <c r="HD404"/>
      <c r="HE404"/>
      <c r="HF404"/>
      <c r="HG404"/>
      <c r="HH404"/>
      <c r="HI404"/>
      <c r="HJ404"/>
      <c r="HK404"/>
      <c r="HL404"/>
      <c r="HM404"/>
      <c r="HN404"/>
      <c r="HO404"/>
      <c r="HP404"/>
      <c r="HQ404"/>
      <c r="HR404"/>
      <c r="HS404"/>
      <c r="HT404"/>
      <c r="HU404"/>
      <c r="HV404"/>
      <c r="HW404"/>
      <c r="HX404"/>
      <c r="HY404"/>
      <c r="HZ404"/>
      <c r="IA404"/>
      <c r="IB404"/>
      <c r="IC404"/>
      <c r="ID404"/>
      <c r="IE404"/>
      <c r="IF404"/>
      <c r="IG404"/>
      <c r="IH404"/>
      <c r="II404"/>
      <c r="IJ404"/>
      <c r="IK404"/>
      <c r="IL404"/>
      <c r="IM404"/>
      <c r="IN404"/>
      <c r="IO404"/>
      <c r="IP404"/>
      <c r="IQ404"/>
      <c r="IR404"/>
      <c r="IS404"/>
      <c r="IT404"/>
      <c r="IU404"/>
      <c r="IV404"/>
    </row>
    <row r="405" spans="1:256" ht="12.75" customHeight="1" x14ac:dyDescent="0.2">
      <c r="A405" s="409"/>
      <c r="B405" s="409"/>
      <c r="C405" s="495" t="s">
        <v>1115</v>
      </c>
      <c r="D405" s="496">
        <v>-2.81E-2</v>
      </c>
      <c r="E405" s="497" t="s">
        <v>1116</v>
      </c>
      <c r="F405" s="498">
        <f>-777-81</f>
        <v>-858</v>
      </c>
      <c r="G405" s="549" t="s">
        <v>1117</v>
      </c>
      <c r="H405" s="546" t="s">
        <v>1118</v>
      </c>
    </row>
    <row r="406" spans="1:256" ht="12.75" customHeight="1" x14ac:dyDescent="0.2">
      <c r="A406" s="424"/>
      <c r="B406" s="401"/>
      <c r="C406" s="495" t="s">
        <v>1115</v>
      </c>
      <c r="D406" s="496">
        <v>-1.06E-2</v>
      </c>
      <c r="E406" s="497"/>
      <c r="F406" s="498">
        <v>-267.12</v>
      </c>
      <c r="G406" s="694" t="s">
        <v>1237</v>
      </c>
      <c r="H406" s="546" t="s">
        <v>1236</v>
      </c>
    </row>
    <row r="407" spans="1:256" ht="12.75" customHeight="1" x14ac:dyDescent="0.2">
      <c r="A407" s="409"/>
      <c r="B407" s="409"/>
      <c r="C407" s="403" t="s">
        <v>1119</v>
      </c>
      <c r="D407" s="400">
        <v>1.3115999999999999</v>
      </c>
      <c r="E407" s="410" t="s">
        <v>1116</v>
      </c>
      <c r="F407" s="411">
        <v>33092</v>
      </c>
      <c r="G407" s="390"/>
      <c r="H407" s="556"/>
      <c r="I407" s="331"/>
    </row>
    <row r="408" spans="1:256" x14ac:dyDescent="0.2">
      <c r="A408" s="471"/>
      <c r="B408" s="471"/>
      <c r="C408" s="495" t="s">
        <v>1119</v>
      </c>
      <c r="D408" s="496">
        <v>0.1164</v>
      </c>
      <c r="E408" s="497"/>
      <c r="F408" s="498">
        <v>2933.28</v>
      </c>
      <c r="G408" s="390"/>
      <c r="H408" s="556" t="s">
        <v>1229</v>
      </c>
      <c r="I408"/>
      <c r="J408"/>
      <c r="L408"/>
      <c r="M408"/>
      <c r="N408"/>
    </row>
    <row r="409" spans="1:256" x14ac:dyDescent="0.2">
      <c r="A409" s="471"/>
      <c r="B409" s="471"/>
      <c r="C409" s="403">
        <v>2689</v>
      </c>
      <c r="D409" s="400">
        <v>0.26430000000000003</v>
      </c>
      <c r="E409" s="410" t="s">
        <v>1116</v>
      </c>
      <c r="F409" s="411">
        <v>6668</v>
      </c>
      <c r="G409" s="390"/>
      <c r="H409" s="556"/>
      <c r="I409"/>
      <c r="J409"/>
      <c r="L409"/>
      <c r="M409"/>
      <c r="N409"/>
    </row>
    <row r="410" spans="1:256" x14ac:dyDescent="0.2">
      <c r="A410" s="409"/>
      <c r="B410" s="409"/>
      <c r="C410" s="495">
        <v>2689</v>
      </c>
      <c r="D410" s="496">
        <v>1.7600000000000001E-2</v>
      </c>
      <c r="E410" s="497"/>
      <c r="F410" s="498">
        <v>443.52</v>
      </c>
      <c r="G410" s="390"/>
      <c r="H410" s="556" t="s">
        <v>1229</v>
      </c>
      <c r="I410"/>
      <c r="J410"/>
      <c r="K410"/>
      <c r="L410"/>
      <c r="M410"/>
      <c r="N410"/>
    </row>
    <row r="411" spans="1:256" x14ac:dyDescent="0.2">
      <c r="A411" s="409"/>
      <c r="B411" s="409"/>
      <c r="C411" s="403">
        <v>2691</v>
      </c>
      <c r="D411" s="400">
        <v>0.12380000000000001</v>
      </c>
      <c r="E411" s="410" t="s">
        <v>1116</v>
      </c>
      <c r="F411" s="411">
        <v>3124</v>
      </c>
      <c r="G411" s="390"/>
      <c r="H411" s="556"/>
      <c r="I411"/>
      <c r="J411"/>
      <c r="K411"/>
      <c r="L411"/>
      <c r="M411"/>
      <c r="N411"/>
    </row>
    <row r="412" spans="1:256" ht="12.75" customHeight="1" x14ac:dyDescent="0.2">
      <c r="A412" s="409"/>
      <c r="B412" s="409"/>
      <c r="C412" s="333"/>
      <c r="D412" s="551">
        <f>SUM(D374:D411)</f>
        <v>5.0515999999999996</v>
      </c>
      <c r="E412" s="553"/>
      <c r="F412" s="552">
        <f>SUM(F374:F411)</f>
        <v>2714380.4147051764</v>
      </c>
      <c r="G412" s="331"/>
      <c r="H412" s="632"/>
      <c r="K412"/>
    </row>
    <row r="413" spans="1:256" ht="12.75" customHeight="1" x14ac:dyDescent="0.2">
      <c r="A413" s="409"/>
      <c r="B413" s="409"/>
      <c r="C413" s="333"/>
      <c r="D413" s="335"/>
      <c r="E413" s="657"/>
      <c r="F413" s="336"/>
      <c r="G413" s="331"/>
      <c r="H413" s="632"/>
      <c r="K413"/>
    </row>
    <row r="414" spans="1:256" ht="12.75" customHeight="1" x14ac:dyDescent="0.2">
      <c r="A414" s="409"/>
      <c r="B414" s="409"/>
      <c r="C414" s="351" t="s">
        <v>889</v>
      </c>
      <c r="D414"/>
      <c r="E414"/>
      <c r="F414"/>
      <c r="G414"/>
      <c r="H414" s="645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  <c r="HA414"/>
      <c r="HB414"/>
      <c r="HC414"/>
      <c r="HD414"/>
      <c r="HE414"/>
      <c r="HF414"/>
      <c r="HG414"/>
      <c r="HH414"/>
      <c r="HI414"/>
      <c r="HJ414"/>
      <c r="HK414"/>
      <c r="HL414"/>
      <c r="HM414"/>
      <c r="HN414"/>
      <c r="HO414"/>
      <c r="HP414"/>
      <c r="HQ414"/>
      <c r="HR414"/>
      <c r="HS414"/>
      <c r="HT414"/>
      <c r="HU414"/>
      <c r="HV414"/>
      <c r="HW414"/>
      <c r="HX414"/>
      <c r="HY414"/>
      <c r="HZ414"/>
      <c r="IA414"/>
      <c r="IB414"/>
      <c r="IC414"/>
      <c r="ID414"/>
      <c r="IE414"/>
      <c r="IF414"/>
      <c r="IG414"/>
      <c r="IH414"/>
      <c r="II414"/>
      <c r="IJ414"/>
      <c r="IK414"/>
      <c r="IL414"/>
      <c r="IM414"/>
      <c r="IN414"/>
      <c r="IO414"/>
      <c r="IP414"/>
      <c r="IQ414"/>
      <c r="IR414"/>
      <c r="IS414"/>
      <c r="IT414"/>
      <c r="IU414"/>
      <c r="IV414"/>
    </row>
    <row r="415" spans="1:256" ht="12.75" customHeight="1" x14ac:dyDescent="0.2">
      <c r="A415" s="331"/>
      <c r="B415" s="331"/>
      <c r="C415" s="533" t="s">
        <v>1120</v>
      </c>
      <c r="D415" s="534">
        <v>0.50950000000000006</v>
      </c>
      <c r="E415" s="535" t="s">
        <v>890</v>
      </c>
      <c r="F415" s="536">
        <v>12855</v>
      </c>
      <c r="G415" s="535" t="s">
        <v>181</v>
      </c>
      <c r="H415" s="556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  <c r="HA415"/>
      <c r="HB415"/>
      <c r="HC415"/>
      <c r="HD415"/>
      <c r="HE415"/>
      <c r="HF415"/>
      <c r="HG415"/>
      <c r="HH415"/>
      <c r="HI415"/>
      <c r="HJ415"/>
      <c r="HK415"/>
      <c r="HL415"/>
      <c r="HM415"/>
      <c r="HN415"/>
      <c r="HO415"/>
      <c r="HP415"/>
      <c r="HQ415"/>
      <c r="HR415"/>
      <c r="HS415"/>
      <c r="HT415"/>
      <c r="HU415"/>
      <c r="HV415"/>
      <c r="HW415"/>
      <c r="HX415"/>
      <c r="HY415"/>
      <c r="HZ415"/>
      <c r="IA415"/>
      <c r="IB415"/>
      <c r="IC415"/>
      <c r="ID415"/>
      <c r="IE415"/>
      <c r="IF415"/>
      <c r="IG415"/>
      <c r="IH415"/>
      <c r="II415"/>
      <c r="IJ415"/>
      <c r="IK415"/>
      <c r="IL415"/>
      <c r="IM415"/>
      <c r="IN415"/>
      <c r="IO415"/>
      <c r="IP415"/>
      <c r="IQ415"/>
      <c r="IR415"/>
      <c r="IS415"/>
      <c r="IT415"/>
      <c r="IU415"/>
      <c r="IV415"/>
    </row>
    <row r="416" spans="1:256" ht="45" x14ac:dyDescent="0.2">
      <c r="A416" s="331"/>
      <c r="B416" s="331"/>
      <c r="C416" s="495" t="s">
        <v>1120</v>
      </c>
      <c r="D416" s="496">
        <v>-2.2599999999999999E-2</v>
      </c>
      <c r="E416" s="497" t="s">
        <v>890</v>
      </c>
      <c r="F416" s="498">
        <f>-184.1-388.55</f>
        <v>-572.65</v>
      </c>
      <c r="G416" s="497" t="s">
        <v>181</v>
      </c>
      <c r="H416" s="546" t="s">
        <v>1121</v>
      </c>
      <c r="L416" s="419"/>
    </row>
    <row r="417" spans="1:256" x14ac:dyDescent="0.2">
      <c r="A417"/>
      <c r="B417"/>
      <c r="C417" s="403" t="s">
        <v>1122</v>
      </c>
      <c r="D417" s="400">
        <v>3.3600000000000005E-2</v>
      </c>
      <c r="E417" s="410" t="s">
        <v>890</v>
      </c>
      <c r="F417" s="411">
        <v>845</v>
      </c>
      <c r="G417" s="410" t="s">
        <v>181</v>
      </c>
      <c r="H417" s="556"/>
    </row>
    <row r="418" spans="1:256" ht="12.75" customHeight="1" x14ac:dyDescent="0.2">
      <c r="A418" s="409"/>
      <c r="B418" s="409"/>
      <c r="C418" s="403" t="s">
        <v>1123</v>
      </c>
      <c r="D418" s="400">
        <v>0.12770000000000001</v>
      </c>
      <c r="E418" s="410" t="s">
        <v>890</v>
      </c>
      <c r="F418" s="411">
        <v>3222</v>
      </c>
      <c r="G418" s="410" t="s">
        <v>181</v>
      </c>
      <c r="H418" s="556"/>
    </row>
    <row r="419" spans="1:256" ht="48" customHeight="1" x14ac:dyDescent="0.2">
      <c r="A419" s="409"/>
      <c r="B419" s="409"/>
      <c r="C419" s="403" t="s">
        <v>1124</v>
      </c>
      <c r="D419" s="400">
        <v>0.1275</v>
      </c>
      <c r="E419" s="410" t="s">
        <v>890</v>
      </c>
      <c r="F419" s="411">
        <v>3217</v>
      </c>
      <c r="G419" s="410" t="s">
        <v>181</v>
      </c>
      <c r="H419" s="556"/>
      <c r="I419" s="331"/>
      <c r="J419" s="477"/>
    </row>
    <row r="420" spans="1:256" x14ac:dyDescent="0.2">
      <c r="A420" s="409"/>
      <c r="B420" s="409"/>
      <c r="C420" s="403" t="s">
        <v>1125</v>
      </c>
      <c r="D420" s="400">
        <v>0.11960000000000001</v>
      </c>
      <c r="E420" s="410" t="s">
        <v>890</v>
      </c>
      <c r="F420" s="411">
        <v>3018</v>
      </c>
      <c r="G420" s="410" t="s">
        <v>181</v>
      </c>
      <c r="H420" s="556"/>
      <c r="I420" s="472"/>
      <c r="J420" s="472"/>
      <c r="L420" s="472"/>
      <c r="M420" s="472"/>
    </row>
    <row r="421" spans="1:256" x14ac:dyDescent="0.2">
      <c r="A421" s="409"/>
      <c r="B421" s="409"/>
      <c r="C421" s="333">
        <v>2700</v>
      </c>
      <c r="D421" s="335">
        <v>1.6999999999999999E-3</v>
      </c>
      <c r="E421" s="822" t="s">
        <v>890</v>
      </c>
      <c r="F421" s="336">
        <v>42.84</v>
      </c>
      <c r="G421" s="822" t="s">
        <v>1460</v>
      </c>
      <c r="H421" s="632"/>
      <c r="I421" s="472"/>
      <c r="J421" s="472"/>
      <c r="L421" s="472"/>
      <c r="M421" s="472"/>
    </row>
    <row r="422" spans="1:256" ht="12.75" customHeight="1" x14ac:dyDescent="0.2">
      <c r="A422" s="409"/>
      <c r="B422" s="409"/>
      <c r="C422" s="333"/>
      <c r="D422" s="551">
        <f>SUM(D415:D421)</f>
        <v>0.89700000000000013</v>
      </c>
      <c r="E422" s="553"/>
      <c r="F422" s="552">
        <f>SUM(F415:F421)</f>
        <v>22627.19</v>
      </c>
      <c r="G422" s="331"/>
      <c r="H422" s="632"/>
      <c r="I422" s="473"/>
      <c r="J422" s="474"/>
      <c r="K422" s="472"/>
      <c r="L422" s="474"/>
      <c r="M422" s="474"/>
      <c r="N422"/>
    </row>
    <row r="423" spans="1:256" ht="12.75" customHeight="1" x14ac:dyDescent="0.2">
      <c r="A423" s="409"/>
      <c r="B423" s="409"/>
      <c r="C423" s="660"/>
      <c r="D423" s="660"/>
      <c r="E423" s="660"/>
      <c r="F423" s="660"/>
      <c r="G423" s="660"/>
      <c r="H423" s="660"/>
      <c r="I423" s="475"/>
      <c r="J423" s="474"/>
      <c r="K423" s="474"/>
      <c r="L423" s="472"/>
      <c r="M423" s="472"/>
    </row>
    <row r="424" spans="1:256" ht="12.75" customHeight="1" x14ac:dyDescent="0.2">
      <c r="A424" s="409"/>
      <c r="B424" s="409"/>
      <c r="C424"/>
      <c r="D424"/>
      <c r="E424"/>
      <c r="F424"/>
      <c r="G424"/>
      <c r="H424" s="645"/>
      <c r="I424" s="475"/>
      <c r="J424" s="474"/>
      <c r="K424" s="472"/>
      <c r="L424" s="472"/>
      <c r="M424" s="472"/>
    </row>
    <row r="425" spans="1:256" ht="12.75" customHeight="1" x14ac:dyDescent="0.2">
      <c r="A425" s="331"/>
      <c r="B425" s="331"/>
      <c r="C425" s="492" t="s">
        <v>1127</v>
      </c>
      <c r="D425"/>
      <c r="E425"/>
      <c r="F425"/>
      <c r="G425"/>
      <c r="H425" s="645"/>
      <c r="I425" s="475"/>
      <c r="J425" s="474"/>
      <c r="K425" s="476"/>
      <c r="L425" s="472"/>
      <c r="M425" s="472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  <c r="IP425"/>
      <c r="IQ425"/>
      <c r="IR425"/>
      <c r="IS425"/>
      <c r="IT425"/>
      <c r="IU425"/>
      <c r="IV425"/>
    </row>
    <row r="426" spans="1:256" x14ac:dyDescent="0.2">
      <c r="A426" s="660" t="s">
        <v>1126</v>
      </c>
      <c r="B426" s="660"/>
      <c r="C426" s="663"/>
      <c r="D426"/>
      <c r="E426"/>
      <c r="F426"/>
      <c r="G426"/>
      <c r="H426" s="645"/>
      <c r="I426" s="475"/>
      <c r="J426" s="474"/>
      <c r="K426" s="472"/>
      <c r="L426" s="472"/>
      <c r="M426" s="472"/>
    </row>
    <row r="427" spans="1:256" ht="12.75" customHeight="1" x14ac:dyDescent="0.2">
      <c r="A427"/>
      <c r="B427"/>
      <c r="C427" s="403" t="s">
        <v>948</v>
      </c>
      <c r="D427" s="400">
        <v>7.85E-2</v>
      </c>
      <c r="E427" s="410" t="s">
        <v>880</v>
      </c>
      <c r="F427" s="411">
        <v>86258</v>
      </c>
      <c r="G427" s="390"/>
      <c r="H427" s="556" t="s">
        <v>946</v>
      </c>
      <c r="I427" s="472"/>
      <c r="J427" s="474"/>
      <c r="K427" s="472"/>
      <c r="L427" s="472"/>
      <c r="M427" s="472"/>
    </row>
    <row r="428" spans="1:256" ht="12.75" customHeight="1" x14ac:dyDescent="0.2">
      <c r="A428"/>
      <c r="B428"/>
      <c r="C428" s="495" t="s">
        <v>948</v>
      </c>
      <c r="D428" s="496">
        <v>-7.85E-2</v>
      </c>
      <c r="E428" s="497" t="s">
        <v>880</v>
      </c>
      <c r="F428" s="498">
        <v>-86258</v>
      </c>
      <c r="G428" s="390"/>
      <c r="H428" s="556" t="s">
        <v>946</v>
      </c>
      <c r="I428" s="474"/>
      <c r="J428" s="474"/>
      <c r="K428" s="472"/>
      <c r="L428" s="474"/>
      <c r="M428" s="474"/>
      <c r="N428"/>
    </row>
    <row r="429" spans="1:256" ht="12.75" customHeight="1" x14ac:dyDescent="0.2">
      <c r="A429"/>
      <c r="B429"/>
      <c r="C429" s="499" t="s">
        <v>948</v>
      </c>
      <c r="D429" s="500">
        <v>0.11840000000000001</v>
      </c>
      <c r="E429" s="501" t="s">
        <v>880</v>
      </c>
      <c r="F429" s="502">
        <f>130101+30104.188</f>
        <v>160205.18799999999</v>
      </c>
      <c r="G429" s="390"/>
      <c r="H429" s="556" t="s">
        <v>946</v>
      </c>
      <c r="I429" s="474"/>
      <c r="J429" s="474"/>
      <c r="K429" s="472"/>
      <c r="L429" s="474"/>
      <c r="M429" s="474"/>
      <c r="N429"/>
    </row>
    <row r="430" spans="1:256" ht="11.85" customHeight="1" x14ac:dyDescent="0.2">
      <c r="A430" s="409"/>
      <c r="B430" s="409"/>
      <c r="C430" s="495" t="s">
        <v>948</v>
      </c>
      <c r="D430" s="496">
        <v>-0.11840000000000001</v>
      </c>
      <c r="E430" s="497"/>
      <c r="F430" s="498">
        <v>-160205.19</v>
      </c>
      <c r="G430" s="547" t="s">
        <v>1209</v>
      </c>
      <c r="H430" s="556"/>
      <c r="K430" s="336"/>
    </row>
    <row r="431" spans="1:256" ht="11.85" customHeight="1" x14ac:dyDescent="0.2">
      <c r="A431" s="409"/>
      <c r="B431" s="409"/>
      <c r="C431" s="403" t="s">
        <v>951</v>
      </c>
      <c r="D431" s="400">
        <v>7.1599999999999997E-2</v>
      </c>
      <c r="E431" s="410" t="s">
        <v>880</v>
      </c>
      <c r="F431" s="411">
        <v>78676</v>
      </c>
      <c r="G431" s="390"/>
      <c r="H431" s="556" t="s">
        <v>946</v>
      </c>
    </row>
    <row r="432" spans="1:256" ht="11.85" customHeight="1" x14ac:dyDescent="0.2">
      <c r="A432" s="409"/>
      <c r="B432" s="409"/>
      <c r="C432" s="495" t="s">
        <v>951</v>
      </c>
      <c r="D432" s="496">
        <v>-7.1599999999999997E-2</v>
      </c>
      <c r="E432" s="497" t="s">
        <v>880</v>
      </c>
      <c r="F432" s="498">
        <v>-78676</v>
      </c>
      <c r="G432" s="390"/>
      <c r="H432" s="556" t="s">
        <v>946</v>
      </c>
    </row>
    <row r="433" spans="1:8" ht="11.85" customHeight="1" x14ac:dyDescent="0.2">
      <c r="A433" s="409"/>
      <c r="B433" s="409"/>
      <c r="C433" s="499" t="s">
        <v>951</v>
      </c>
      <c r="D433" s="500">
        <v>0.1361</v>
      </c>
      <c r="E433" s="501" t="s">
        <v>880</v>
      </c>
      <c r="F433" s="502">
        <f>149550+30104.188</f>
        <v>179654.18799999999</v>
      </c>
      <c r="G433" s="390"/>
      <c r="H433" s="556" t="s">
        <v>946</v>
      </c>
    </row>
    <row r="434" spans="1:8" ht="11.85" customHeight="1" x14ac:dyDescent="0.2">
      <c r="A434" s="409"/>
      <c r="B434" s="409"/>
      <c r="C434" s="495" t="s">
        <v>951</v>
      </c>
      <c r="D434" s="496">
        <v>-0.1361</v>
      </c>
      <c r="E434" s="497"/>
      <c r="F434" s="498">
        <v>-179654.19</v>
      </c>
      <c r="G434" s="547" t="s">
        <v>1210</v>
      </c>
      <c r="H434" s="556"/>
    </row>
    <row r="435" spans="1:8" ht="11.85" customHeight="1" x14ac:dyDescent="0.2">
      <c r="A435" s="409"/>
      <c r="B435" s="409"/>
      <c r="C435" s="735" t="s">
        <v>954</v>
      </c>
      <c r="D435" s="736">
        <v>6.9400000000000003E-2</v>
      </c>
      <c r="E435" s="737"/>
      <c r="F435" s="738">
        <v>1796115.45</v>
      </c>
      <c r="G435" s="547"/>
      <c r="H435" s="556"/>
    </row>
    <row r="436" spans="1:8" ht="11.85" customHeight="1" x14ac:dyDescent="0.2">
      <c r="A436" s="409"/>
      <c r="B436" s="409"/>
      <c r="C436" s="403" t="s">
        <v>956</v>
      </c>
      <c r="D436" s="400">
        <v>6.2600000000000003E-2</v>
      </c>
      <c r="E436" s="410" t="s">
        <v>880</v>
      </c>
      <c r="F436" s="411">
        <v>68787</v>
      </c>
      <c r="G436" s="390"/>
      <c r="H436" s="556" t="s">
        <v>946</v>
      </c>
    </row>
    <row r="437" spans="1:8" ht="11.85" customHeight="1" x14ac:dyDescent="0.2">
      <c r="A437" s="409"/>
      <c r="B437" s="409"/>
      <c r="C437" s="495" t="s">
        <v>956</v>
      </c>
      <c r="D437" s="496">
        <v>-6.2600000000000003E-2</v>
      </c>
      <c r="E437" s="497" t="s">
        <v>880</v>
      </c>
      <c r="F437" s="498">
        <v>-68787</v>
      </c>
      <c r="G437" s="390"/>
      <c r="H437" s="556" t="s">
        <v>946</v>
      </c>
    </row>
    <row r="438" spans="1:8" ht="11.85" customHeight="1" x14ac:dyDescent="0.2">
      <c r="A438" s="409"/>
      <c r="B438" s="409"/>
      <c r="C438" s="499" t="s">
        <v>956</v>
      </c>
      <c r="D438" s="500">
        <v>0.1353</v>
      </c>
      <c r="E438" s="501" t="s">
        <v>880</v>
      </c>
      <c r="F438" s="502">
        <f>148672+30104.188</f>
        <v>178776.18799999999</v>
      </c>
      <c r="G438" s="390"/>
      <c r="H438" s="556" t="s">
        <v>946</v>
      </c>
    </row>
    <row r="439" spans="1:8" ht="11.85" customHeight="1" x14ac:dyDescent="0.2">
      <c r="A439" s="409"/>
      <c r="B439" s="409"/>
      <c r="C439" s="495" t="s">
        <v>956</v>
      </c>
      <c r="D439" s="496">
        <v>-0.1353</v>
      </c>
      <c r="E439" s="497"/>
      <c r="F439" s="498">
        <v>-178776.19</v>
      </c>
      <c r="G439" s="547" t="s">
        <v>1212</v>
      </c>
      <c r="H439" s="556"/>
    </row>
    <row r="440" spans="1:8" ht="11.85" customHeight="1" x14ac:dyDescent="0.2">
      <c r="A440" s="409"/>
      <c r="B440" s="409"/>
      <c r="C440" s="403" t="s">
        <v>964</v>
      </c>
      <c r="D440" s="400">
        <v>7.9399999999999998E-2</v>
      </c>
      <c r="E440" s="410" t="s">
        <v>880</v>
      </c>
      <c r="F440" s="411">
        <v>87247</v>
      </c>
      <c r="G440" s="390"/>
      <c r="H440" s="556" t="s">
        <v>946</v>
      </c>
    </row>
    <row r="441" spans="1:8" ht="11.85" customHeight="1" x14ac:dyDescent="0.2">
      <c r="A441" s="409"/>
      <c r="B441" s="409"/>
      <c r="C441" s="495" t="s">
        <v>964</v>
      </c>
      <c r="D441" s="496">
        <v>-7.9399999999999998E-2</v>
      </c>
      <c r="E441" s="497" t="s">
        <v>880</v>
      </c>
      <c r="F441" s="498">
        <v>-87247</v>
      </c>
      <c r="G441" s="390"/>
      <c r="H441" s="556" t="s">
        <v>946</v>
      </c>
    </row>
    <row r="442" spans="1:8" ht="11.85" customHeight="1" x14ac:dyDescent="0.2">
      <c r="A442" s="409"/>
      <c r="B442" s="409"/>
      <c r="C442" s="499" t="s">
        <v>964</v>
      </c>
      <c r="D442" s="500">
        <v>0.13339999999999999</v>
      </c>
      <c r="E442" s="501" t="s">
        <v>880</v>
      </c>
      <c r="F442" s="502">
        <f>146584+30104.188</f>
        <v>176688.18799999999</v>
      </c>
      <c r="G442" s="390"/>
      <c r="H442" s="556" t="s">
        <v>946</v>
      </c>
    </row>
    <row r="443" spans="1:8" ht="11.85" customHeight="1" x14ac:dyDescent="0.2">
      <c r="A443" s="409"/>
      <c r="B443" s="409"/>
      <c r="C443" s="495" t="s">
        <v>964</v>
      </c>
      <c r="D443" s="496">
        <v>-0.13339999999999999</v>
      </c>
      <c r="E443" s="497"/>
      <c r="F443" s="498">
        <v>-176688.19</v>
      </c>
      <c r="G443" s="547" t="s">
        <v>1213</v>
      </c>
      <c r="H443" s="661"/>
    </row>
    <row r="444" spans="1:8" ht="11.85" customHeight="1" x14ac:dyDescent="0.2">
      <c r="A444" s="409"/>
      <c r="B444" s="409"/>
      <c r="C444" s="403" t="s">
        <v>965</v>
      </c>
      <c r="D444" s="400">
        <v>0.13340000000000002</v>
      </c>
      <c r="E444" s="410" t="s">
        <v>880</v>
      </c>
      <c r="F444" s="411">
        <v>146584</v>
      </c>
      <c r="G444" s="390"/>
      <c r="H444" s="556" t="s">
        <v>946</v>
      </c>
    </row>
    <row r="445" spans="1:8" ht="11.85" customHeight="1" x14ac:dyDescent="0.2">
      <c r="A445" s="409"/>
      <c r="B445" s="409"/>
      <c r="C445" s="495" t="s">
        <v>965</v>
      </c>
      <c r="D445" s="496">
        <v>-0.13339999999999999</v>
      </c>
      <c r="E445" s="497" t="s">
        <v>880</v>
      </c>
      <c r="F445" s="498">
        <v>-146584</v>
      </c>
      <c r="G445" s="390"/>
      <c r="H445" s="556" t="s">
        <v>946</v>
      </c>
    </row>
    <row r="446" spans="1:8" ht="11.85" customHeight="1" x14ac:dyDescent="0.2">
      <c r="A446" s="409"/>
      <c r="B446" s="409"/>
      <c r="C446" s="499" t="s">
        <v>965</v>
      </c>
      <c r="D446" s="500">
        <v>0.13719999999999999</v>
      </c>
      <c r="E446" s="501" t="s">
        <v>880</v>
      </c>
      <c r="F446" s="502">
        <f>150760+30104.188</f>
        <v>180864.18799999999</v>
      </c>
      <c r="G446" s="390"/>
      <c r="H446" s="556" t="s">
        <v>946</v>
      </c>
    </row>
    <row r="447" spans="1:8" ht="11.85" customHeight="1" x14ac:dyDescent="0.2">
      <c r="A447" s="409"/>
      <c r="B447" s="409"/>
      <c r="C447" s="495" t="s">
        <v>1214</v>
      </c>
      <c r="D447" s="496">
        <v>-0.13719999999999999</v>
      </c>
      <c r="E447" s="497"/>
      <c r="F447" s="498">
        <v>-180864.19</v>
      </c>
      <c r="G447" s="547" t="s">
        <v>1215</v>
      </c>
      <c r="H447" s="661"/>
    </row>
    <row r="448" spans="1:8" ht="11.85" customHeight="1" x14ac:dyDescent="0.2">
      <c r="A448" s="409"/>
      <c r="B448" s="409"/>
      <c r="C448" s="403" t="s">
        <v>1094</v>
      </c>
      <c r="D448" s="400">
        <v>0.67610000000000003</v>
      </c>
      <c r="E448" s="410" t="s">
        <v>890</v>
      </c>
      <c r="F448" s="411">
        <v>17580</v>
      </c>
      <c r="G448" s="390" t="s">
        <v>891</v>
      </c>
      <c r="H448" s="661"/>
    </row>
    <row r="449" spans="1:8" ht="11.85" customHeight="1" x14ac:dyDescent="0.2">
      <c r="A449" s="409"/>
      <c r="B449" s="409"/>
      <c r="C449" s="403" t="s">
        <v>1081</v>
      </c>
      <c r="D449" s="400">
        <v>1.6199999999999999E-2</v>
      </c>
      <c r="E449" s="410" t="s">
        <v>1082</v>
      </c>
      <c r="F449" s="411">
        <v>3159</v>
      </c>
      <c r="G449" s="547"/>
      <c r="H449" s="661"/>
    </row>
    <row r="450" spans="1:8" ht="11.85" customHeight="1" x14ac:dyDescent="0.2">
      <c r="A450" s="409"/>
      <c r="B450" s="409"/>
      <c r="C450" s="403" t="s">
        <v>1083</v>
      </c>
      <c r="D450" s="400">
        <v>1.4500000000000001E-2</v>
      </c>
      <c r="E450" s="410" t="s">
        <v>1082</v>
      </c>
      <c r="F450" s="411">
        <v>2827.5</v>
      </c>
      <c r="G450" s="547"/>
      <c r="H450" s="661"/>
    </row>
    <row r="451" spans="1:8" ht="11.85" customHeight="1" x14ac:dyDescent="0.2">
      <c r="A451" s="409"/>
      <c r="B451" s="409"/>
      <c r="C451" s="403" t="s">
        <v>1097</v>
      </c>
      <c r="D451" s="434">
        <v>0.1069</v>
      </c>
      <c r="E451" s="410" t="s">
        <v>890</v>
      </c>
      <c r="F451" s="411">
        <v>2697</v>
      </c>
      <c r="G451" s="417" t="s">
        <v>891</v>
      </c>
      <c r="H451" s="661"/>
    </row>
    <row r="452" spans="1:8" ht="11.85" customHeight="1" x14ac:dyDescent="0.2">
      <c r="A452" s="409"/>
      <c r="B452" s="409"/>
      <c r="C452" s="495" t="s">
        <v>1097</v>
      </c>
      <c r="D452" s="508">
        <v>-2.5999999999999999E-3</v>
      </c>
      <c r="E452" s="497"/>
      <c r="F452" s="498">
        <v>-62.52</v>
      </c>
      <c r="G452" s="693" t="s">
        <v>1234</v>
      </c>
      <c r="H452" s="661" t="s">
        <v>1233</v>
      </c>
    </row>
    <row r="453" spans="1:8" ht="11.85" customHeight="1" x14ac:dyDescent="0.2">
      <c r="A453" s="409"/>
      <c r="B453" s="409"/>
      <c r="C453" s="757" t="s">
        <v>1097</v>
      </c>
      <c r="D453" s="758"/>
      <c r="E453" s="759"/>
      <c r="F453" s="760">
        <v>-156.24</v>
      </c>
      <c r="G453" s="761"/>
      <c r="H453" s="661"/>
    </row>
    <row r="454" spans="1:8" ht="11.85" customHeight="1" x14ac:dyDescent="0.2">
      <c r="A454" s="409"/>
      <c r="B454" s="409"/>
      <c r="C454" s="403" t="s">
        <v>1099</v>
      </c>
      <c r="D454" s="434">
        <v>0.14899999999999999</v>
      </c>
      <c r="E454" s="410"/>
      <c r="F454" s="411">
        <v>3383</v>
      </c>
      <c r="G454" s="417"/>
      <c r="H454" s="661"/>
    </row>
    <row r="455" spans="1:8" ht="11.85" customHeight="1" x14ac:dyDescent="0.2">
      <c r="A455" s="409"/>
      <c r="B455" s="409"/>
      <c r="C455" s="495" t="s">
        <v>1099</v>
      </c>
      <c r="D455" s="508">
        <v>-0.14899999999999999</v>
      </c>
      <c r="E455" s="497" t="s">
        <v>890</v>
      </c>
      <c r="F455" s="498">
        <v>-3383</v>
      </c>
      <c r="G455" s="509" t="s">
        <v>891</v>
      </c>
      <c r="H455" s="661"/>
    </row>
    <row r="456" spans="1:8" ht="11.85" customHeight="1" x14ac:dyDescent="0.2">
      <c r="A456" s="409"/>
      <c r="B456" s="409"/>
      <c r="C456" s="499" t="s">
        <v>1099</v>
      </c>
      <c r="D456" s="506">
        <v>6.4299999999999996E-2</v>
      </c>
      <c r="E456" s="501" t="s">
        <v>890</v>
      </c>
      <c r="F456" s="502">
        <v>1460</v>
      </c>
      <c r="G456" s="507" t="s">
        <v>891</v>
      </c>
      <c r="H456" s="661"/>
    </row>
    <row r="457" spans="1:8" ht="11.85" customHeight="1" x14ac:dyDescent="0.2">
      <c r="A457" s="409"/>
      <c r="B457" s="409"/>
      <c r="C457" s="403" t="s">
        <v>1084</v>
      </c>
      <c r="D457" s="400">
        <v>8.6900000000000005E-2</v>
      </c>
      <c r="E457" s="410" t="s">
        <v>890</v>
      </c>
      <c r="F457" s="411">
        <v>2193</v>
      </c>
      <c r="G457" s="547"/>
      <c r="H457" s="661"/>
    </row>
    <row r="458" spans="1:8" ht="11.85" customHeight="1" x14ac:dyDescent="0.2">
      <c r="A458" s="409"/>
      <c r="B458" s="409"/>
      <c r="C458" s="403" t="s">
        <v>1314</v>
      </c>
      <c r="D458" s="400">
        <v>3.5900000000000001E-2</v>
      </c>
      <c r="E458" s="410" t="s">
        <v>890</v>
      </c>
      <c r="F458" s="411">
        <v>906</v>
      </c>
      <c r="G458" s="547" t="s">
        <v>891</v>
      </c>
      <c r="H458" s="661"/>
    </row>
    <row r="459" spans="1:8" ht="11.85" customHeight="1" x14ac:dyDescent="0.2">
      <c r="A459" s="422">
        <v>41877</v>
      </c>
      <c r="B459" s="409"/>
      <c r="C459" s="403" t="s">
        <v>1315</v>
      </c>
      <c r="D459" s="400">
        <v>5.7700000000000001E-2</v>
      </c>
      <c r="E459" s="410" t="s">
        <v>1059</v>
      </c>
      <c r="F459" s="411">
        <v>11139.71</v>
      </c>
      <c r="G459" s="547"/>
      <c r="H459" s="661"/>
    </row>
    <row r="460" spans="1:8" ht="11.85" customHeight="1" x14ac:dyDescent="0.2">
      <c r="A460" s="422">
        <v>41877</v>
      </c>
      <c r="B460" s="409" t="s">
        <v>603</v>
      </c>
      <c r="C460" s="403" t="s">
        <v>1316</v>
      </c>
      <c r="D460" s="400">
        <v>3.8899999999999997E-2</v>
      </c>
      <c r="E460" s="410" t="s">
        <v>1082</v>
      </c>
      <c r="F460" s="411">
        <v>7468.8</v>
      </c>
      <c r="G460" s="547"/>
      <c r="H460" s="661"/>
    </row>
    <row r="461" spans="1:8" ht="11.85" customHeight="1" x14ac:dyDescent="0.2">
      <c r="A461" s="409"/>
      <c r="B461" s="409"/>
      <c r="C461" s="403" t="s">
        <v>1100</v>
      </c>
      <c r="D461" s="400">
        <v>0.23810000000000001</v>
      </c>
      <c r="E461" s="410"/>
      <c r="F461" s="411">
        <v>170483.66</v>
      </c>
      <c r="G461" s="547"/>
      <c r="H461" s="661"/>
    </row>
    <row r="462" spans="1:8" ht="11.85" customHeight="1" x14ac:dyDescent="0.2">
      <c r="A462" s="409"/>
      <c r="B462" s="409"/>
      <c r="C462" s="403" t="s">
        <v>1115</v>
      </c>
      <c r="D462" s="400">
        <v>0.47660000000000002</v>
      </c>
      <c r="E462" s="410" t="s">
        <v>1116</v>
      </c>
      <c r="F462" s="411">
        <v>12025</v>
      </c>
      <c r="G462" s="390"/>
      <c r="H462" s="556"/>
    </row>
    <row r="463" spans="1:8" ht="11.85" customHeight="1" x14ac:dyDescent="0.2">
      <c r="A463" s="409"/>
      <c r="B463" s="409"/>
      <c r="C463" s="495" t="s">
        <v>1115</v>
      </c>
      <c r="D463" s="496">
        <v>-2.86E-2</v>
      </c>
      <c r="E463" s="497" t="s">
        <v>1116</v>
      </c>
      <c r="F463" s="498">
        <f>-777-81</f>
        <v>-858</v>
      </c>
      <c r="G463" s="549" t="s">
        <v>1117</v>
      </c>
      <c r="H463" s="546" t="s">
        <v>1118</v>
      </c>
    </row>
    <row r="464" spans="1:8" ht="11.85" customHeight="1" x14ac:dyDescent="0.2">
      <c r="A464" s="409"/>
      <c r="B464" s="409"/>
      <c r="C464" s="495" t="s">
        <v>1115</v>
      </c>
      <c r="D464" s="496">
        <v>-1.06E-2</v>
      </c>
      <c r="E464" s="497"/>
      <c r="F464" s="498">
        <v>-267.45</v>
      </c>
      <c r="G464" s="549"/>
      <c r="H464" s="546"/>
    </row>
    <row r="465" spans="1:256" ht="11.85" customHeight="1" x14ac:dyDescent="0.2">
      <c r="A465" s="409"/>
      <c r="B465" s="409"/>
      <c r="C465" s="703" t="s">
        <v>1128</v>
      </c>
      <c r="D465" s="704">
        <v>2.3239000000000001</v>
      </c>
      <c r="E465" s="705" t="s">
        <v>890</v>
      </c>
      <c r="F465" s="706">
        <v>60097</v>
      </c>
      <c r="G465" s="361" t="s">
        <v>1129</v>
      </c>
      <c r="H465" s="647"/>
    </row>
    <row r="466" spans="1:256" ht="11.85" customHeight="1" x14ac:dyDescent="0.2">
      <c r="A466" s="409"/>
      <c r="B466" s="696"/>
      <c r="C466" s="697" t="s">
        <v>1128</v>
      </c>
      <c r="D466" s="698">
        <v>-1.01E-2</v>
      </c>
      <c r="E466" s="699"/>
      <c r="F466" s="700">
        <f>-174-129</f>
        <v>-303</v>
      </c>
      <c r="G466" s="701" t="s">
        <v>1117</v>
      </c>
      <c r="H466" s="702" t="s">
        <v>1130</v>
      </c>
    </row>
    <row r="467" spans="1:256" ht="11.85" customHeight="1" x14ac:dyDescent="0.2">
      <c r="A467" s="409"/>
      <c r="B467" s="696"/>
      <c r="C467" s="697" t="s">
        <v>1128</v>
      </c>
      <c r="D467" s="698">
        <v>-1.8100000000000002E-2</v>
      </c>
      <c r="E467" s="699"/>
      <c r="F467" s="700">
        <v>-468.79</v>
      </c>
      <c r="G467" s="701" t="s">
        <v>1236</v>
      </c>
      <c r="H467" s="702"/>
    </row>
    <row r="468" spans="1:256" ht="11.85" customHeight="1" x14ac:dyDescent="0.2">
      <c r="A468" s="409"/>
      <c r="B468" s="696"/>
      <c r="C468" s="697" t="s">
        <v>1128</v>
      </c>
      <c r="D468" s="698">
        <v>-6.0000000000000001E-3</v>
      </c>
      <c r="E468" s="699"/>
      <c r="F468" s="700">
        <v>-155.4</v>
      </c>
      <c r="G468" s="701" t="s">
        <v>1240</v>
      </c>
      <c r="H468" s="702"/>
    </row>
    <row r="469" spans="1:256" ht="11.85" customHeight="1" x14ac:dyDescent="0.2">
      <c r="A469" s="409"/>
      <c r="B469" s="696"/>
      <c r="C469" s="697" t="s">
        <v>1128</v>
      </c>
      <c r="D469" s="698">
        <v>-6.0000000000000001E-3</v>
      </c>
      <c r="E469" s="699"/>
      <c r="F469" s="700">
        <v>-155.4</v>
      </c>
      <c r="G469" s="701" t="s">
        <v>1241</v>
      </c>
      <c r="H469" s="702"/>
    </row>
    <row r="470" spans="1:256" ht="11.85" customHeight="1" x14ac:dyDescent="0.2">
      <c r="A470" s="409"/>
      <c r="B470" s="696"/>
      <c r="C470" s="697" t="s">
        <v>1128</v>
      </c>
      <c r="D470" s="698">
        <v>-4.0000000000000002E-4</v>
      </c>
      <c r="E470" s="699"/>
      <c r="F470" s="700">
        <v>-10.36</v>
      </c>
      <c r="G470" s="701" t="s">
        <v>1241</v>
      </c>
      <c r="H470" s="702"/>
    </row>
    <row r="471" spans="1:256" ht="11.85" customHeight="1" x14ac:dyDescent="0.2">
      <c r="A471" s="409"/>
      <c r="B471" s="837"/>
      <c r="C471" s="762" t="s">
        <v>1128</v>
      </c>
      <c r="D471" s="763"/>
      <c r="E471" s="764"/>
      <c r="F471" s="765">
        <v>-260.58</v>
      </c>
      <c r="G471" s="766"/>
      <c r="H471" s="767"/>
    </row>
    <row r="472" spans="1:256" ht="11.85" customHeight="1" x14ac:dyDescent="0.2">
      <c r="A472" s="696"/>
      <c r="B472" s="839"/>
      <c r="C472" s="664" t="s">
        <v>1101</v>
      </c>
      <c r="D472" s="840">
        <v>0.16400000000000001</v>
      </c>
      <c r="E472" s="841"/>
      <c r="F472" s="842">
        <v>3815</v>
      </c>
      <c r="G472" s="843" t="s">
        <v>1459</v>
      </c>
      <c r="H472" s="844"/>
    </row>
    <row r="473" spans="1:256" ht="12" customHeight="1" x14ac:dyDescent="0.2">
      <c r="A473" s="409"/>
      <c r="B473" s="838"/>
      <c r="C473" s="333"/>
      <c r="D473" s="551">
        <f>SUM(D427:D470)</f>
        <v>4.1229999999999993</v>
      </c>
      <c r="E473" s="553"/>
      <c r="F473" s="552">
        <v>2089270.09</v>
      </c>
      <c r="G473" s="331"/>
      <c r="H473" s="836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  <c r="HA473"/>
      <c r="HB473"/>
      <c r="HC473"/>
      <c r="HD473"/>
      <c r="HE473"/>
      <c r="HF473"/>
      <c r="HG473"/>
      <c r="HH473"/>
      <c r="HI473"/>
      <c r="HJ473"/>
      <c r="HK473"/>
      <c r="HL473"/>
      <c r="HM473"/>
      <c r="HN473"/>
      <c r="HO473"/>
      <c r="HP473"/>
      <c r="HQ473"/>
      <c r="HR473"/>
      <c r="HS473"/>
      <c r="HT473"/>
      <c r="HU473"/>
      <c r="HV473"/>
      <c r="HW473"/>
      <c r="HX473"/>
      <c r="HY473"/>
      <c r="HZ473"/>
      <c r="IA473"/>
      <c r="IB473"/>
      <c r="IC473"/>
      <c r="ID473"/>
      <c r="IE473"/>
      <c r="IF473"/>
      <c r="IG473"/>
      <c r="IH473"/>
      <c r="II473"/>
      <c r="IJ473"/>
      <c r="IK473"/>
      <c r="IL473"/>
      <c r="IM473"/>
      <c r="IN473"/>
      <c r="IO473"/>
      <c r="IP473"/>
      <c r="IQ473"/>
      <c r="IR473"/>
      <c r="IS473"/>
      <c r="IT473"/>
      <c r="IU473"/>
      <c r="IV473"/>
    </row>
    <row r="474" spans="1:256" ht="12" customHeight="1" x14ac:dyDescent="0.2">
      <c r="A474" s="471"/>
      <c r="B474" s="471"/>
      <c r="C474" s="333"/>
      <c r="D474" s="335"/>
      <c r="E474" s="657"/>
      <c r="F474" s="336"/>
      <c r="G474" s="331"/>
      <c r="H474" s="632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  <c r="HA474"/>
      <c r="HB474"/>
      <c r="HC474"/>
      <c r="HD474"/>
      <c r="HE474"/>
      <c r="HF474"/>
      <c r="HG474"/>
      <c r="HH474"/>
      <c r="HI474"/>
      <c r="HJ474"/>
      <c r="HK474"/>
      <c r="HL474"/>
      <c r="HM474"/>
      <c r="HN474"/>
      <c r="HO474"/>
      <c r="HP474"/>
      <c r="HQ474"/>
      <c r="HR474"/>
      <c r="HS474"/>
      <c r="HT474"/>
      <c r="HU474"/>
      <c r="HV474"/>
      <c r="HW474"/>
      <c r="HX474"/>
      <c r="HY474"/>
      <c r="HZ474"/>
      <c r="IA474"/>
      <c r="IB474"/>
      <c r="IC474"/>
      <c r="ID474"/>
      <c r="IE474"/>
      <c r="IF474"/>
      <c r="IG474"/>
      <c r="IH474"/>
      <c r="II474"/>
      <c r="IJ474"/>
      <c r="IK474"/>
      <c r="IL474"/>
      <c r="IM474"/>
      <c r="IN474"/>
      <c r="IO474"/>
      <c r="IP474"/>
      <c r="IQ474"/>
      <c r="IR474"/>
      <c r="IS474"/>
      <c r="IT474"/>
      <c r="IU474"/>
      <c r="IV474"/>
    </row>
    <row r="475" spans="1:256" ht="12" customHeight="1" x14ac:dyDescent="0.2">
      <c r="A475" s="662"/>
      <c r="B475" s="662"/>
      <c r="C475" s="351" t="s">
        <v>1131</v>
      </c>
      <c r="D475"/>
      <c r="E475"/>
      <c r="F475"/>
      <c r="G475"/>
      <c r="H475" s="64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  <c r="HA475"/>
      <c r="HB475"/>
      <c r="HC475"/>
      <c r="HD475"/>
      <c r="HE475"/>
      <c r="HF475"/>
      <c r="HG475"/>
      <c r="HH475"/>
      <c r="HI475"/>
      <c r="HJ475"/>
      <c r="HK475"/>
      <c r="HL475"/>
      <c r="HM475"/>
      <c r="HN475"/>
      <c r="HO475"/>
      <c r="HP475"/>
      <c r="HQ475"/>
      <c r="HR475"/>
      <c r="HS475"/>
      <c r="HT475"/>
      <c r="HU475"/>
      <c r="HV475"/>
      <c r="HW475"/>
      <c r="HX475"/>
      <c r="HY475"/>
      <c r="HZ475"/>
      <c r="IA475"/>
      <c r="IB475"/>
      <c r="IC475"/>
      <c r="ID475"/>
      <c r="IE475"/>
      <c r="IF475"/>
      <c r="IG475"/>
      <c r="IH475"/>
      <c r="II475"/>
      <c r="IJ475"/>
      <c r="IK475"/>
      <c r="IL475"/>
      <c r="IM475"/>
      <c r="IN475"/>
      <c r="IO475"/>
      <c r="IP475"/>
      <c r="IQ475"/>
      <c r="IR475"/>
      <c r="IS475"/>
      <c r="IT475"/>
      <c r="IU475"/>
      <c r="IV475"/>
    </row>
    <row r="476" spans="1:256" ht="12" customHeight="1" x14ac:dyDescent="0.2">
      <c r="A476" s="331"/>
      <c r="B476" s="331"/>
      <c r="C476" s="403" t="s">
        <v>1132</v>
      </c>
      <c r="D476" s="400">
        <v>0.90850000000000009</v>
      </c>
      <c r="E476" s="410" t="s">
        <v>890</v>
      </c>
      <c r="F476" s="411">
        <v>90850</v>
      </c>
      <c r="G476" s="390" t="s">
        <v>891</v>
      </c>
      <c r="H476" s="55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  <c r="HA476"/>
      <c r="HB476"/>
      <c r="HC476"/>
      <c r="HD476"/>
      <c r="HE476"/>
      <c r="HF476"/>
      <c r="HG476"/>
      <c r="HH476"/>
      <c r="HI476"/>
      <c r="HJ476"/>
      <c r="HK476"/>
      <c r="HL476"/>
      <c r="HM476"/>
      <c r="HN476"/>
      <c r="HO476"/>
      <c r="HP476"/>
      <c r="HQ476"/>
      <c r="HR476"/>
      <c r="HS476"/>
      <c r="HT476"/>
      <c r="HU476"/>
      <c r="HV476"/>
      <c r="HW476"/>
      <c r="HX476"/>
      <c r="HY476"/>
      <c r="HZ476"/>
      <c r="IA476"/>
      <c r="IB476"/>
      <c r="IC476"/>
      <c r="ID476"/>
      <c r="IE476"/>
      <c r="IF476"/>
      <c r="IG476"/>
      <c r="IH476"/>
      <c r="II476"/>
      <c r="IJ476"/>
      <c r="IK476"/>
      <c r="IL476"/>
      <c r="IM476"/>
      <c r="IN476"/>
      <c r="IO476"/>
      <c r="IP476"/>
      <c r="IQ476"/>
      <c r="IR476"/>
      <c r="IS476"/>
      <c r="IT476"/>
      <c r="IU476"/>
      <c r="IV476"/>
    </row>
    <row r="477" spans="1:256" ht="12" customHeight="1" x14ac:dyDescent="0.2">
      <c r="A477" s="331"/>
      <c r="B477" s="331"/>
      <c r="C477" s="403" t="s">
        <v>1133</v>
      </c>
      <c r="D477" s="400">
        <v>0.63470000000000004</v>
      </c>
      <c r="E477" s="410" t="s">
        <v>890</v>
      </c>
      <c r="F477" s="411">
        <v>128688</v>
      </c>
      <c r="G477" s="390" t="s">
        <v>891</v>
      </c>
      <c r="H477" s="556"/>
      <c r="I477"/>
      <c r="J477" s="53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  <c r="HA477"/>
      <c r="HB477"/>
      <c r="HC477"/>
      <c r="HD477"/>
      <c r="HE477"/>
      <c r="HF477"/>
      <c r="HG477"/>
      <c r="HH477"/>
      <c r="HI477"/>
      <c r="HJ477"/>
      <c r="HK477"/>
      <c r="HL477"/>
      <c r="HM477"/>
      <c r="HN477"/>
      <c r="HO477"/>
      <c r="HP477"/>
      <c r="HQ477"/>
      <c r="HR477"/>
      <c r="HS477"/>
      <c r="HT477"/>
      <c r="HU477"/>
      <c r="HV477"/>
      <c r="HW477"/>
      <c r="HX477"/>
      <c r="HY477"/>
      <c r="HZ477"/>
      <c r="IA477"/>
      <c r="IB477"/>
      <c r="IC477"/>
      <c r="ID477"/>
      <c r="IE477"/>
      <c r="IF477"/>
      <c r="IG477"/>
      <c r="IH477"/>
      <c r="II477"/>
      <c r="IJ477"/>
      <c r="IK477"/>
      <c r="IL477"/>
      <c r="IM477"/>
      <c r="IN477"/>
      <c r="IO477"/>
      <c r="IP477"/>
      <c r="IQ477"/>
      <c r="IR477"/>
      <c r="IS477"/>
      <c r="IT477"/>
      <c r="IU477"/>
      <c r="IV477"/>
    </row>
    <row r="478" spans="1:256" ht="12" customHeight="1" x14ac:dyDescent="0.2">
      <c r="A478"/>
      <c r="B478"/>
      <c r="C478" s="403" t="s">
        <v>1134</v>
      </c>
      <c r="D478" s="400">
        <v>1.1951000000000001</v>
      </c>
      <c r="E478" s="410" t="s">
        <v>890</v>
      </c>
      <c r="F478" s="411">
        <v>119510</v>
      </c>
      <c r="G478" s="390" t="s">
        <v>891</v>
      </c>
      <c r="H478" s="556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  <c r="HA478"/>
      <c r="HB478"/>
      <c r="HC478"/>
      <c r="HD478"/>
      <c r="HE478"/>
      <c r="HF478"/>
      <c r="HG478"/>
      <c r="HH478"/>
      <c r="HI478"/>
      <c r="HJ478"/>
      <c r="HK478"/>
      <c r="HL478"/>
      <c r="HM478"/>
      <c r="HN478"/>
      <c r="HO478"/>
      <c r="HP478"/>
      <c r="HQ478"/>
      <c r="HR478"/>
      <c r="HS478"/>
      <c r="HT478"/>
      <c r="HU478"/>
      <c r="HV478"/>
      <c r="HW478"/>
      <c r="HX478"/>
      <c r="HY478"/>
      <c r="HZ478"/>
      <c r="IA478"/>
      <c r="IB478"/>
      <c r="IC478"/>
      <c r="ID478"/>
      <c r="IE478"/>
      <c r="IF478"/>
      <c r="IG478"/>
      <c r="IH478"/>
      <c r="II478"/>
      <c r="IJ478"/>
      <c r="IK478"/>
      <c r="IL478"/>
      <c r="IM478"/>
      <c r="IN478"/>
      <c r="IO478"/>
      <c r="IP478"/>
      <c r="IQ478"/>
      <c r="IR478"/>
      <c r="IS478"/>
      <c r="IT478"/>
      <c r="IU478"/>
      <c r="IV478"/>
    </row>
    <row r="479" spans="1:256" ht="12" customHeight="1" x14ac:dyDescent="0.2">
      <c r="A479" s="422"/>
      <c r="B479" s="409"/>
      <c r="C479" s="403" t="s">
        <v>1135</v>
      </c>
      <c r="D479" s="400">
        <v>0.75270000000000004</v>
      </c>
      <c r="E479" s="410" t="s">
        <v>1114</v>
      </c>
      <c r="F479" s="411">
        <v>75270</v>
      </c>
      <c r="G479" s="390"/>
      <c r="H479" s="556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  <c r="HA479"/>
      <c r="HB479"/>
      <c r="HC479"/>
      <c r="HD479"/>
      <c r="HE479"/>
      <c r="HF479"/>
      <c r="HG479"/>
      <c r="HH479"/>
      <c r="HI479"/>
      <c r="HJ479"/>
      <c r="HK479"/>
      <c r="HL479"/>
      <c r="HM479"/>
      <c r="HN479"/>
      <c r="HO479"/>
      <c r="HP479"/>
      <c r="HQ479"/>
      <c r="HR479"/>
      <c r="HS479"/>
      <c r="HT479"/>
      <c r="HU479"/>
      <c r="HV479"/>
      <c r="HW479"/>
      <c r="HX479"/>
      <c r="HY479"/>
      <c r="HZ479"/>
      <c r="IA479"/>
      <c r="IB479"/>
      <c r="IC479"/>
      <c r="ID479"/>
      <c r="IE479"/>
      <c r="IF479"/>
      <c r="IG479"/>
      <c r="IH479"/>
      <c r="II479"/>
      <c r="IJ479"/>
      <c r="IK479"/>
      <c r="IL479"/>
      <c r="IM479"/>
      <c r="IN479"/>
      <c r="IO479"/>
      <c r="IP479"/>
      <c r="IQ479"/>
      <c r="IR479"/>
      <c r="IS479"/>
      <c r="IT479"/>
      <c r="IU479"/>
      <c r="IV479"/>
    </row>
    <row r="480" spans="1:256" ht="12" customHeight="1" x14ac:dyDescent="0.2">
      <c r="A480" s="422"/>
      <c r="B480" s="409"/>
      <c r="C480" s="333"/>
      <c r="D480" s="551">
        <f>SUM(D476:D479)</f>
        <v>3.4910000000000001</v>
      </c>
      <c r="E480" s="553"/>
      <c r="F480" s="552">
        <f>SUM(F476:F479)</f>
        <v>414318</v>
      </c>
      <c r="G480" s="331"/>
      <c r="H480" s="632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  <c r="HA480"/>
      <c r="HB480"/>
      <c r="HC480"/>
      <c r="HD480"/>
      <c r="HE480"/>
      <c r="HF480"/>
      <c r="HG480"/>
      <c r="HH480"/>
      <c r="HI480"/>
      <c r="HJ480"/>
      <c r="HK480"/>
      <c r="HL480"/>
      <c r="HM480"/>
      <c r="HN480"/>
      <c r="HO480"/>
      <c r="HP480"/>
      <c r="HQ480"/>
      <c r="HR480"/>
      <c r="HS480"/>
      <c r="HT480"/>
      <c r="HU480"/>
      <c r="HV480"/>
      <c r="HW480"/>
      <c r="HX480"/>
      <c r="HY480"/>
      <c r="HZ480"/>
      <c r="IA480"/>
      <c r="IB480"/>
      <c r="IC480"/>
      <c r="ID480"/>
      <c r="IE480"/>
      <c r="IF480"/>
      <c r="IG480"/>
      <c r="IH480"/>
      <c r="II480"/>
      <c r="IJ480"/>
      <c r="IK480"/>
      <c r="IL480"/>
      <c r="IM480"/>
      <c r="IN480"/>
      <c r="IO480"/>
      <c r="IP480"/>
      <c r="IQ480"/>
      <c r="IR480"/>
      <c r="IS480"/>
      <c r="IT480"/>
      <c r="IU480"/>
      <c r="IV480"/>
    </row>
    <row r="481" spans="1:256" ht="12" customHeight="1" x14ac:dyDescent="0.2">
      <c r="A481" s="422"/>
      <c r="B481" s="409"/>
      <c r="C481"/>
      <c r="D481" s="558"/>
      <c r="E481" s="558"/>
      <c r="F481" s="558"/>
      <c r="G481"/>
      <c r="H481" s="645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  <c r="HA481"/>
      <c r="HB481"/>
      <c r="HC481"/>
      <c r="HD481"/>
      <c r="HE481"/>
      <c r="HF481"/>
      <c r="HG481"/>
      <c r="HH481"/>
      <c r="HI481"/>
      <c r="HJ481"/>
      <c r="HK481"/>
      <c r="HL481"/>
      <c r="HM481"/>
      <c r="HN481"/>
      <c r="HO481"/>
      <c r="HP481"/>
      <c r="HQ481"/>
      <c r="HR481"/>
      <c r="HS481"/>
      <c r="HT481"/>
      <c r="HU481"/>
      <c r="HV481"/>
      <c r="HW481"/>
      <c r="HX481"/>
      <c r="HY481"/>
      <c r="HZ481"/>
      <c r="IA481"/>
      <c r="IB481"/>
      <c r="IC481"/>
      <c r="ID481"/>
      <c r="IE481"/>
      <c r="IF481"/>
      <c r="IG481"/>
      <c r="IH481"/>
      <c r="II481"/>
      <c r="IJ481"/>
      <c r="IK481"/>
      <c r="IL481"/>
      <c r="IM481"/>
      <c r="IN481"/>
      <c r="IO481"/>
      <c r="IP481"/>
      <c r="IQ481"/>
      <c r="IR481"/>
      <c r="IS481"/>
      <c r="IT481"/>
      <c r="IU481"/>
      <c r="IV481"/>
    </row>
    <row r="482" spans="1:256" ht="12" customHeight="1" x14ac:dyDescent="0.2">
      <c r="A482" s="422"/>
      <c r="B482" s="409"/>
      <c r="C482"/>
      <c r="D482"/>
      <c r="E482"/>
      <c r="F482"/>
      <c r="G482"/>
      <c r="H482" s="645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  <c r="HA482"/>
      <c r="HB482"/>
      <c r="HC482"/>
      <c r="HD482"/>
      <c r="HE482"/>
      <c r="HF482"/>
      <c r="HG482"/>
      <c r="HH482"/>
      <c r="HI482"/>
      <c r="HJ482"/>
      <c r="HK482"/>
      <c r="HL482"/>
      <c r="HM482"/>
      <c r="HN482"/>
      <c r="HO482"/>
      <c r="HP482"/>
      <c r="HQ482"/>
      <c r="HR482"/>
      <c r="HS482"/>
      <c r="HT482"/>
      <c r="HU482"/>
      <c r="HV482"/>
      <c r="HW482"/>
      <c r="HX482"/>
      <c r="HY482"/>
      <c r="HZ482"/>
      <c r="IA482"/>
      <c r="IB482"/>
      <c r="IC482"/>
      <c r="ID482"/>
      <c r="IE482"/>
      <c r="IF482"/>
      <c r="IG482"/>
      <c r="IH482"/>
      <c r="II482"/>
      <c r="IJ482"/>
      <c r="IK482"/>
      <c r="IL482"/>
      <c r="IM482"/>
      <c r="IN482"/>
      <c r="IO482"/>
      <c r="IP482"/>
      <c r="IQ482"/>
      <c r="IR482"/>
      <c r="IS482"/>
      <c r="IT482"/>
      <c r="IU482"/>
      <c r="IV482"/>
    </row>
    <row r="483" spans="1:256" ht="12" customHeight="1" x14ac:dyDescent="0.2">
      <c r="A483" s="331"/>
      <c r="B483" s="331"/>
      <c r="C483"/>
      <c r="D483"/>
      <c r="E483"/>
      <c r="F483"/>
      <c r="G483"/>
      <c r="H483" s="645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  <c r="HA483"/>
      <c r="HB483"/>
      <c r="HC483"/>
      <c r="HD483"/>
      <c r="HE483"/>
      <c r="HF483"/>
      <c r="HG483"/>
      <c r="HH483"/>
      <c r="HI483"/>
      <c r="HJ483"/>
      <c r="HK483"/>
      <c r="HL483"/>
      <c r="HM483"/>
      <c r="HN483"/>
      <c r="HO483"/>
      <c r="HP483"/>
      <c r="HQ483"/>
      <c r="HR483"/>
      <c r="HS483"/>
      <c r="HT483"/>
      <c r="HU483"/>
      <c r="HV483"/>
      <c r="HW483"/>
      <c r="HX483"/>
      <c r="HY483"/>
      <c r="HZ483"/>
      <c r="IA483"/>
      <c r="IB483"/>
      <c r="IC483"/>
      <c r="ID483"/>
      <c r="IE483"/>
      <c r="IF483"/>
      <c r="IG483"/>
      <c r="IH483"/>
      <c r="II483"/>
      <c r="IJ483"/>
      <c r="IK483"/>
      <c r="IL483"/>
      <c r="IM483"/>
      <c r="IN483"/>
      <c r="IO483"/>
      <c r="IP483"/>
      <c r="IQ483"/>
      <c r="IR483"/>
      <c r="IS483"/>
      <c r="IT483"/>
      <c r="IU483"/>
      <c r="IV483"/>
    </row>
    <row r="484" spans="1:256" x14ac:dyDescent="0.2">
      <c r="A484"/>
      <c r="B484"/>
      <c r="C484"/>
      <c r="D484"/>
      <c r="E484"/>
      <c r="F484"/>
      <c r="G484"/>
      <c r="H484" s="645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  <c r="GF484"/>
      <c r="GG484"/>
      <c r="GH484"/>
      <c r="GI484"/>
      <c r="GJ484"/>
      <c r="GK484"/>
      <c r="GL484"/>
      <c r="GM484"/>
      <c r="GN484"/>
      <c r="GO484"/>
      <c r="GP484"/>
      <c r="GQ484"/>
      <c r="GR484"/>
      <c r="GS484"/>
      <c r="GT484"/>
      <c r="GU484"/>
      <c r="GV484"/>
      <c r="GW484"/>
      <c r="GX484"/>
      <c r="GY484"/>
      <c r="GZ484"/>
      <c r="HA484"/>
      <c r="HB484"/>
      <c r="HC484"/>
      <c r="HD484"/>
      <c r="HE484"/>
      <c r="HF484"/>
      <c r="HG484"/>
      <c r="HH484"/>
      <c r="HI484"/>
      <c r="HJ484"/>
      <c r="HK484"/>
      <c r="HL484"/>
      <c r="HM484"/>
      <c r="HN484"/>
      <c r="HO484"/>
      <c r="HP484"/>
      <c r="HQ484"/>
      <c r="HR484"/>
      <c r="HS484"/>
      <c r="HT484"/>
      <c r="HU484"/>
      <c r="HV484"/>
      <c r="HW484"/>
      <c r="HX484"/>
      <c r="HY484"/>
      <c r="HZ484"/>
      <c r="IA484"/>
      <c r="IB484"/>
      <c r="IC484"/>
      <c r="ID484"/>
      <c r="IE484"/>
      <c r="IF484"/>
      <c r="IG484"/>
      <c r="IH484"/>
      <c r="II484"/>
      <c r="IJ484"/>
      <c r="IK484"/>
      <c r="IL484"/>
      <c r="IM484"/>
      <c r="IN484"/>
      <c r="IO484"/>
      <c r="IP484"/>
      <c r="IQ484"/>
      <c r="IR484"/>
      <c r="IS484"/>
      <c r="IT484"/>
      <c r="IU484"/>
      <c r="IV484"/>
    </row>
    <row r="485" spans="1:256" x14ac:dyDescent="0.2">
      <c r="A485"/>
      <c r="B485"/>
      <c r="C485"/>
      <c r="D485"/>
      <c r="E485"/>
      <c r="F485"/>
      <c r="G485"/>
      <c r="H485" s="64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  <c r="GF485"/>
      <c r="GG485"/>
      <c r="GH485"/>
      <c r="GI485"/>
      <c r="GJ485"/>
      <c r="GK485"/>
      <c r="GL485"/>
      <c r="GM485"/>
      <c r="GN485"/>
      <c r="GO485"/>
      <c r="GP485"/>
      <c r="GQ485"/>
      <c r="GR485"/>
      <c r="GS485"/>
      <c r="GT485"/>
      <c r="GU485"/>
      <c r="GV485"/>
      <c r="GW485"/>
      <c r="GX485"/>
      <c r="GY485"/>
      <c r="GZ485"/>
      <c r="HA485"/>
      <c r="HB485"/>
      <c r="HC485"/>
      <c r="HD485"/>
      <c r="HE485"/>
      <c r="HF485"/>
      <c r="HG485"/>
      <c r="HH485"/>
      <c r="HI485"/>
      <c r="HJ485"/>
      <c r="HK485"/>
      <c r="HL485"/>
      <c r="HM485"/>
      <c r="HN485"/>
      <c r="HO485"/>
      <c r="HP485"/>
      <c r="HQ485"/>
      <c r="HR485"/>
      <c r="HS485"/>
      <c r="HT485"/>
      <c r="HU485"/>
      <c r="HV485"/>
      <c r="HW485"/>
      <c r="HX485"/>
      <c r="HY485"/>
      <c r="HZ485"/>
      <c r="IA485"/>
      <c r="IB485"/>
      <c r="IC485"/>
      <c r="ID485"/>
      <c r="IE485"/>
      <c r="IF485"/>
      <c r="IG485"/>
      <c r="IH485"/>
      <c r="II485"/>
      <c r="IJ485"/>
      <c r="IK485"/>
      <c r="IL485"/>
      <c r="IM485"/>
      <c r="IN485"/>
      <c r="IO485"/>
      <c r="IP485"/>
      <c r="IQ485"/>
      <c r="IR485"/>
      <c r="IS485"/>
      <c r="IT485"/>
      <c r="IU485"/>
      <c r="IV485"/>
    </row>
    <row r="486" spans="1:256" ht="12" customHeight="1" x14ac:dyDescent="0.2">
      <c r="A486"/>
      <c r="B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  <c r="GH486"/>
      <c r="GI486"/>
      <c r="GJ486"/>
      <c r="GK486"/>
      <c r="GL486"/>
      <c r="GM486"/>
      <c r="GN486"/>
      <c r="GO486"/>
      <c r="GP486"/>
      <c r="GQ486"/>
      <c r="GR486"/>
      <c r="GS486"/>
      <c r="GT486"/>
      <c r="GU486"/>
      <c r="GV486"/>
      <c r="GW486"/>
      <c r="GX486"/>
      <c r="GY486"/>
      <c r="GZ486"/>
      <c r="HA486"/>
      <c r="HB486"/>
      <c r="HC486"/>
      <c r="HD486"/>
      <c r="HE486"/>
      <c r="HF486"/>
      <c r="HG486"/>
      <c r="HH486"/>
      <c r="HI486"/>
      <c r="HJ486"/>
      <c r="HK486"/>
      <c r="HL486"/>
      <c r="HM486"/>
      <c r="HN486"/>
      <c r="HO486"/>
      <c r="HP486"/>
      <c r="HQ486"/>
      <c r="HR486"/>
      <c r="HS486"/>
      <c r="HT486"/>
      <c r="HU486"/>
      <c r="HV486"/>
      <c r="HW486"/>
      <c r="HX486"/>
      <c r="HY486"/>
      <c r="HZ486"/>
      <c r="IA486"/>
      <c r="IB486"/>
      <c r="IC486"/>
      <c r="ID486"/>
      <c r="IE486"/>
      <c r="IF486"/>
      <c r="IG486"/>
      <c r="IH486"/>
      <c r="II486"/>
      <c r="IJ486"/>
      <c r="IK486"/>
      <c r="IL486"/>
      <c r="IM486"/>
      <c r="IN486"/>
      <c r="IO486"/>
      <c r="IP486"/>
      <c r="IQ486"/>
      <c r="IR486"/>
      <c r="IS486"/>
      <c r="IT486"/>
      <c r="IU486"/>
      <c r="IV486"/>
    </row>
    <row r="487" spans="1:256" ht="12" customHeight="1" x14ac:dyDescent="0.2">
      <c r="A487"/>
      <c r="B487"/>
      <c r="I487" s="331"/>
      <c r="K487" s="53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  <c r="GH487"/>
      <c r="GI487"/>
      <c r="GJ487"/>
      <c r="GK487"/>
      <c r="GL487"/>
      <c r="GM487"/>
      <c r="GN487"/>
      <c r="GO487"/>
      <c r="GP487"/>
      <c r="GQ487"/>
      <c r="GR487"/>
      <c r="GS487"/>
      <c r="GT487"/>
      <c r="GU487"/>
      <c r="GV487"/>
      <c r="GW487"/>
      <c r="GX487"/>
      <c r="GY487"/>
      <c r="GZ487"/>
      <c r="HA487"/>
      <c r="HB487"/>
      <c r="HC487"/>
      <c r="HD487"/>
      <c r="HE487"/>
      <c r="HF487"/>
      <c r="HG487"/>
      <c r="HH487"/>
      <c r="HI487"/>
      <c r="HJ487"/>
      <c r="HK487"/>
      <c r="HL487"/>
      <c r="HM487"/>
      <c r="HN487"/>
      <c r="HO487"/>
      <c r="HP487"/>
      <c r="HQ487"/>
      <c r="HR487"/>
      <c r="HS487"/>
      <c r="HT487"/>
      <c r="HU487"/>
      <c r="HV487"/>
      <c r="HW487"/>
      <c r="HX487"/>
      <c r="HY487"/>
      <c r="HZ487"/>
      <c r="IA487"/>
      <c r="IB487"/>
      <c r="IC487"/>
      <c r="ID487"/>
      <c r="IE487"/>
      <c r="IF487"/>
      <c r="IG487"/>
      <c r="IH487"/>
      <c r="II487"/>
      <c r="IJ487"/>
      <c r="IK487"/>
      <c r="IL487"/>
      <c r="IM487"/>
      <c r="IN487"/>
      <c r="IO487"/>
      <c r="IP487"/>
      <c r="IQ487"/>
      <c r="IR487"/>
      <c r="IS487"/>
      <c r="IT487"/>
      <c r="IU487"/>
      <c r="IV487"/>
    </row>
    <row r="488" spans="1:256" ht="12" customHeight="1" x14ac:dyDescent="0.2">
      <c r="A488"/>
      <c r="B488"/>
      <c r="I488" s="331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  <c r="HA488"/>
      <c r="HB488"/>
      <c r="HC488"/>
      <c r="HD488"/>
      <c r="HE488"/>
      <c r="HF488"/>
      <c r="HG488"/>
      <c r="HH488"/>
      <c r="HI488"/>
      <c r="HJ488"/>
      <c r="HK488"/>
      <c r="HL488"/>
      <c r="HM488"/>
      <c r="HN488"/>
      <c r="HO488"/>
      <c r="HP488"/>
      <c r="HQ488"/>
      <c r="HR488"/>
      <c r="HS488"/>
      <c r="HT488"/>
      <c r="HU488"/>
      <c r="HV488"/>
      <c r="HW488"/>
      <c r="HX488"/>
      <c r="HY488"/>
      <c r="HZ488"/>
      <c r="IA488"/>
      <c r="IB488"/>
      <c r="IC488"/>
      <c r="ID488"/>
      <c r="IE488"/>
      <c r="IF488"/>
      <c r="IG488"/>
      <c r="IH488"/>
      <c r="II488"/>
      <c r="IJ488"/>
      <c r="IK488"/>
      <c r="IL488"/>
      <c r="IM488"/>
      <c r="IN488"/>
      <c r="IO488"/>
      <c r="IP488"/>
      <c r="IQ488"/>
      <c r="IR488"/>
      <c r="IS488"/>
      <c r="IT488"/>
      <c r="IU488"/>
      <c r="IV488"/>
    </row>
    <row r="489" spans="1:256" ht="12" customHeight="1" x14ac:dyDescent="0.2">
      <c r="I489" s="13"/>
      <c r="J489" s="13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  <c r="HA489"/>
      <c r="HB489"/>
      <c r="HC489"/>
      <c r="HD489"/>
      <c r="HE489"/>
      <c r="HF489"/>
      <c r="HG489"/>
      <c r="HH489"/>
      <c r="HI489"/>
      <c r="HJ489"/>
      <c r="HK489"/>
      <c r="HL489"/>
      <c r="HM489"/>
      <c r="HN489"/>
      <c r="HO489"/>
      <c r="HP489"/>
      <c r="HQ489"/>
      <c r="HR489"/>
      <c r="HS489"/>
      <c r="HT489"/>
      <c r="HU489"/>
      <c r="HV489"/>
      <c r="HW489"/>
      <c r="HX489"/>
      <c r="HY489"/>
      <c r="HZ489"/>
      <c r="IA489"/>
      <c r="IB489"/>
      <c r="IC489"/>
      <c r="ID489"/>
      <c r="IE489"/>
      <c r="IF489"/>
      <c r="IG489"/>
      <c r="IH489"/>
      <c r="II489"/>
      <c r="IJ489"/>
      <c r="IK489"/>
      <c r="IL489"/>
      <c r="IM489"/>
      <c r="IN489"/>
      <c r="IO489"/>
      <c r="IP489"/>
      <c r="IQ489"/>
      <c r="IR489"/>
      <c r="IS489"/>
      <c r="IT489"/>
      <c r="IU489"/>
      <c r="IV489"/>
    </row>
    <row r="490" spans="1:256" ht="12" customHeight="1" x14ac:dyDescent="0.2">
      <c r="I490" s="13"/>
      <c r="J490" s="13"/>
    </row>
    <row r="491" spans="1:256" ht="12" customHeight="1" x14ac:dyDescent="0.2">
      <c r="I491" s="331"/>
    </row>
    <row r="492" spans="1:256" ht="12" customHeight="1" x14ac:dyDescent="0.2">
      <c r="I492" s="331"/>
    </row>
    <row r="493" spans="1:256" ht="12" customHeight="1" x14ac:dyDescent="0.2">
      <c r="I493" s="331"/>
    </row>
    <row r="494" spans="1:256" ht="12" customHeight="1" x14ac:dyDescent="0.2">
      <c r="I494"/>
      <c r="J494"/>
      <c r="L494"/>
      <c r="M494"/>
      <c r="N494"/>
    </row>
    <row r="495" spans="1:256" ht="12" customHeight="1" x14ac:dyDescent="0.2">
      <c r="C495"/>
      <c r="D495"/>
      <c r="E495"/>
      <c r="F495"/>
      <c r="G495"/>
      <c r="H495" s="645"/>
      <c r="I495"/>
      <c r="J495"/>
      <c r="K495"/>
      <c r="L495"/>
      <c r="M495"/>
      <c r="N495"/>
    </row>
    <row r="496" spans="1:256" ht="12" customHeight="1" x14ac:dyDescent="0.2">
      <c r="C496"/>
      <c r="D496"/>
      <c r="E496"/>
      <c r="F496"/>
      <c r="G496"/>
      <c r="H496" s="645"/>
      <c r="I496"/>
      <c r="J496"/>
      <c r="K496"/>
      <c r="L496"/>
      <c r="M496"/>
      <c r="N496"/>
    </row>
    <row r="497" spans="1:256" ht="12" customHeight="1" x14ac:dyDescent="0.2">
      <c r="C497"/>
      <c r="D497"/>
      <c r="E497"/>
      <c r="F497"/>
      <c r="G497"/>
      <c r="H497" s="645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  <c r="GH497"/>
      <c r="GI497"/>
      <c r="GJ497"/>
      <c r="GK497"/>
      <c r="GL497"/>
      <c r="GM497"/>
      <c r="GN497"/>
      <c r="GO497"/>
      <c r="GP497"/>
      <c r="GQ497"/>
      <c r="GR497"/>
      <c r="GS497"/>
      <c r="GT497"/>
      <c r="GU497"/>
      <c r="GV497"/>
      <c r="GW497"/>
      <c r="GX497"/>
      <c r="GY497"/>
      <c r="GZ497"/>
      <c r="HA497"/>
      <c r="HB497"/>
      <c r="HC497"/>
      <c r="HD497"/>
      <c r="HE497"/>
      <c r="HF497"/>
      <c r="HG497"/>
      <c r="HH497"/>
      <c r="HI497"/>
      <c r="HJ497"/>
      <c r="HK497"/>
      <c r="HL497"/>
      <c r="HM497"/>
      <c r="HN497"/>
      <c r="HO497"/>
      <c r="HP497"/>
      <c r="HQ497"/>
      <c r="HR497"/>
      <c r="HS497"/>
      <c r="HT497"/>
      <c r="HU497"/>
      <c r="HV497"/>
      <c r="HW497"/>
      <c r="HX497"/>
      <c r="HY497"/>
      <c r="HZ497"/>
      <c r="IA497"/>
      <c r="IB497"/>
      <c r="IC497"/>
      <c r="ID497"/>
      <c r="IE497"/>
      <c r="IF497"/>
      <c r="IG497"/>
      <c r="IH497"/>
      <c r="II497"/>
      <c r="IJ497"/>
      <c r="IK497"/>
      <c r="IL497"/>
      <c r="IM497"/>
      <c r="IN497"/>
      <c r="IO497"/>
      <c r="IP497"/>
      <c r="IQ497"/>
      <c r="IR497"/>
      <c r="IS497"/>
      <c r="IT497"/>
      <c r="IU497"/>
      <c r="IV497"/>
    </row>
    <row r="498" spans="1:256" ht="12" customHeight="1" x14ac:dyDescent="0.2">
      <c r="A498"/>
      <c r="B498"/>
      <c r="C498" s="333"/>
      <c r="D498" s="331"/>
      <c r="E498" s="331"/>
      <c r="F498" s="336"/>
      <c r="G498" s="331"/>
      <c r="H498" s="632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  <c r="HA498"/>
      <c r="HB498"/>
      <c r="HC498"/>
      <c r="HD498"/>
      <c r="HE498"/>
      <c r="HF498"/>
      <c r="HG498"/>
      <c r="HH498"/>
      <c r="HI498"/>
      <c r="HJ498"/>
      <c r="HK498"/>
      <c r="HL498"/>
      <c r="HM498"/>
      <c r="HN498"/>
      <c r="HO498"/>
      <c r="HP498"/>
      <c r="HQ498"/>
      <c r="HR498"/>
      <c r="HS498"/>
      <c r="HT498"/>
      <c r="HU498"/>
      <c r="HV498"/>
      <c r="HW498"/>
      <c r="HX498"/>
      <c r="HY498"/>
      <c r="HZ498"/>
      <c r="IA498"/>
      <c r="IB498"/>
      <c r="IC498"/>
      <c r="ID498"/>
      <c r="IE498"/>
      <c r="IF498"/>
      <c r="IG498"/>
      <c r="IH498"/>
      <c r="II498"/>
      <c r="IJ498"/>
      <c r="IK498"/>
      <c r="IL498"/>
      <c r="IM498"/>
      <c r="IN498"/>
      <c r="IO498"/>
      <c r="IP498"/>
      <c r="IQ498"/>
      <c r="IR498"/>
      <c r="IS498"/>
      <c r="IT498"/>
      <c r="IU498"/>
      <c r="IV498"/>
    </row>
    <row r="499" spans="1:256" ht="12" customHeight="1" x14ac:dyDescent="0.2">
      <c r="A499"/>
      <c r="B499"/>
      <c r="C499" s="333"/>
      <c r="D499" s="331"/>
      <c r="E499" s="331"/>
      <c r="F499" s="336"/>
      <c r="G499" s="331"/>
      <c r="H499" s="632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  <c r="GH499"/>
      <c r="GI499"/>
      <c r="GJ499"/>
      <c r="GK499"/>
      <c r="GL499"/>
      <c r="GM499"/>
      <c r="GN499"/>
      <c r="GO499"/>
      <c r="GP499"/>
      <c r="GQ499"/>
      <c r="GR499"/>
      <c r="GS499"/>
      <c r="GT499"/>
      <c r="GU499"/>
      <c r="GV499"/>
      <c r="GW499"/>
      <c r="GX499"/>
      <c r="GY499"/>
      <c r="GZ499"/>
      <c r="HA499"/>
      <c r="HB499"/>
      <c r="HC499"/>
      <c r="HD499"/>
      <c r="HE499"/>
      <c r="HF499"/>
      <c r="HG499"/>
      <c r="HH499"/>
      <c r="HI499"/>
      <c r="HJ499"/>
      <c r="HK499"/>
      <c r="HL499"/>
      <c r="HM499"/>
      <c r="HN499"/>
      <c r="HO499"/>
      <c r="HP499"/>
      <c r="HQ499"/>
      <c r="HR499"/>
      <c r="HS499"/>
      <c r="HT499"/>
      <c r="HU499"/>
      <c r="HV499"/>
      <c r="HW499"/>
      <c r="HX499"/>
      <c r="HY499"/>
      <c r="HZ499"/>
      <c r="IA499"/>
      <c r="IB499"/>
      <c r="IC499"/>
      <c r="ID499"/>
      <c r="IE499"/>
      <c r="IF499"/>
      <c r="IG499"/>
      <c r="IH499"/>
      <c r="II499"/>
      <c r="IJ499"/>
      <c r="IK499"/>
      <c r="IL499"/>
      <c r="IM499"/>
      <c r="IN499"/>
      <c r="IO499"/>
      <c r="IP499"/>
      <c r="IQ499"/>
      <c r="IR499"/>
      <c r="IS499"/>
      <c r="IT499"/>
      <c r="IU499"/>
      <c r="IV499"/>
    </row>
    <row r="500" spans="1:256" ht="12" customHeight="1" x14ac:dyDescent="0.2">
      <c r="A500"/>
      <c r="B500"/>
      <c r="C500" s="333"/>
      <c r="D500" s="331"/>
      <c r="E500" s="331"/>
      <c r="F500" s="336"/>
      <c r="G500" s="331"/>
      <c r="H500" s="632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  <c r="GH500"/>
      <c r="GI500"/>
      <c r="GJ500"/>
      <c r="GK500"/>
      <c r="GL500"/>
      <c r="GM500"/>
      <c r="GN500"/>
      <c r="GO500"/>
      <c r="GP500"/>
      <c r="GQ500"/>
      <c r="GR500"/>
      <c r="GS500"/>
      <c r="GT500"/>
      <c r="GU500"/>
      <c r="GV500"/>
      <c r="GW500"/>
      <c r="GX500"/>
      <c r="GY500"/>
      <c r="GZ500"/>
      <c r="HA500"/>
      <c r="HB500"/>
      <c r="HC500"/>
      <c r="HD500"/>
      <c r="HE500"/>
      <c r="HF500"/>
      <c r="HG500"/>
      <c r="HH500"/>
      <c r="HI500"/>
      <c r="HJ500"/>
      <c r="HK500"/>
      <c r="HL500"/>
      <c r="HM500"/>
      <c r="HN500"/>
      <c r="HO500"/>
      <c r="HP500"/>
      <c r="HQ500"/>
      <c r="HR500"/>
      <c r="HS500"/>
      <c r="HT500"/>
      <c r="HU500"/>
      <c r="HV500"/>
      <c r="HW500"/>
      <c r="HX500"/>
      <c r="HY500"/>
      <c r="HZ500"/>
      <c r="IA500"/>
      <c r="IB500"/>
      <c r="IC500"/>
      <c r="ID500"/>
      <c r="IE500"/>
      <c r="IF500"/>
      <c r="IG500"/>
      <c r="IH500"/>
      <c r="II500"/>
      <c r="IJ500"/>
      <c r="IK500"/>
      <c r="IL500"/>
      <c r="IM500"/>
      <c r="IN500"/>
      <c r="IO500"/>
      <c r="IP500"/>
      <c r="IQ500"/>
      <c r="IR500"/>
      <c r="IS500"/>
      <c r="IT500"/>
      <c r="IU500"/>
      <c r="IV500"/>
    </row>
    <row r="501" spans="1:256" ht="12" customHeight="1" x14ac:dyDescent="0.2">
      <c r="A501" s="331"/>
      <c r="B501" s="331"/>
      <c r="C501" s="333"/>
      <c r="D501" s="331"/>
      <c r="E501" s="331"/>
      <c r="F501" s="336"/>
      <c r="G501" s="331"/>
      <c r="H501" s="632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  <c r="GH501"/>
      <c r="GI501"/>
      <c r="GJ501"/>
      <c r="GK501"/>
      <c r="GL501"/>
      <c r="GM501"/>
      <c r="GN501"/>
      <c r="GO501"/>
      <c r="GP501"/>
      <c r="GQ501"/>
      <c r="GR501"/>
      <c r="GS501"/>
      <c r="GT501"/>
      <c r="GU501"/>
      <c r="GV501"/>
      <c r="GW501"/>
      <c r="GX501"/>
      <c r="GY501"/>
      <c r="GZ501"/>
      <c r="HA501"/>
      <c r="HB501"/>
      <c r="HC501"/>
      <c r="HD501"/>
      <c r="HE501"/>
      <c r="HF501"/>
      <c r="HG501"/>
      <c r="HH501"/>
      <c r="HI501"/>
      <c r="HJ501"/>
      <c r="HK501"/>
      <c r="HL501"/>
      <c r="HM501"/>
      <c r="HN501"/>
      <c r="HO501"/>
      <c r="HP501"/>
      <c r="HQ501"/>
      <c r="HR501"/>
      <c r="HS501"/>
      <c r="HT501"/>
      <c r="HU501"/>
      <c r="HV501"/>
      <c r="HW501"/>
      <c r="HX501"/>
      <c r="HY501"/>
      <c r="HZ501"/>
      <c r="IA501"/>
      <c r="IB501"/>
      <c r="IC501"/>
      <c r="ID501"/>
      <c r="IE501"/>
      <c r="IF501"/>
      <c r="IG501"/>
      <c r="IH501"/>
      <c r="II501"/>
      <c r="IJ501"/>
      <c r="IK501"/>
      <c r="IL501"/>
      <c r="IM501"/>
      <c r="IN501"/>
      <c r="IO501"/>
      <c r="IP501"/>
      <c r="IQ501"/>
      <c r="IR501"/>
      <c r="IS501"/>
      <c r="IT501"/>
      <c r="IU501"/>
      <c r="IV501"/>
    </row>
    <row r="502" spans="1:256" ht="12" customHeight="1" x14ac:dyDescent="0.2">
      <c r="A502" s="331"/>
      <c r="B502" s="331"/>
      <c r="C502" s="333"/>
      <c r="D502" s="331"/>
      <c r="E502" s="331"/>
      <c r="F502" s="336"/>
      <c r="G502" s="331"/>
      <c r="H502" s="63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  <c r="GF502"/>
      <c r="GG502"/>
      <c r="GH502"/>
      <c r="GI502"/>
      <c r="GJ502"/>
      <c r="GK502"/>
      <c r="GL502"/>
      <c r="GM502"/>
      <c r="GN502"/>
      <c r="GO502"/>
      <c r="GP502"/>
      <c r="GQ502"/>
      <c r="GR502"/>
      <c r="GS502"/>
      <c r="GT502"/>
      <c r="GU502"/>
      <c r="GV502"/>
      <c r="GW502"/>
      <c r="GX502"/>
      <c r="GY502"/>
      <c r="GZ502"/>
      <c r="HA502"/>
      <c r="HB502"/>
      <c r="HC502"/>
      <c r="HD502"/>
      <c r="HE502"/>
      <c r="HF502"/>
      <c r="HG502"/>
      <c r="HH502"/>
      <c r="HI502"/>
      <c r="HJ502"/>
      <c r="HK502"/>
      <c r="HL502"/>
      <c r="HM502"/>
      <c r="HN502"/>
      <c r="HO502"/>
      <c r="HP502"/>
      <c r="HQ502"/>
      <c r="HR502"/>
      <c r="HS502"/>
      <c r="HT502"/>
      <c r="HU502"/>
      <c r="HV502"/>
      <c r="HW502"/>
      <c r="HX502"/>
      <c r="HY502"/>
      <c r="HZ502"/>
      <c r="IA502"/>
      <c r="IB502"/>
      <c r="IC502"/>
      <c r="ID502"/>
      <c r="IE502"/>
      <c r="IF502"/>
      <c r="IG502"/>
      <c r="IH502"/>
      <c r="II502"/>
      <c r="IJ502"/>
      <c r="IK502"/>
      <c r="IL502"/>
      <c r="IM502"/>
      <c r="IN502"/>
      <c r="IO502"/>
      <c r="IP502"/>
      <c r="IQ502"/>
      <c r="IR502"/>
      <c r="IS502"/>
      <c r="IT502"/>
      <c r="IU502"/>
      <c r="IV502"/>
    </row>
    <row r="503" spans="1:256" ht="12" customHeight="1" x14ac:dyDescent="0.2">
      <c r="A503" s="331"/>
      <c r="B503" s="331"/>
      <c r="C503" s="333"/>
      <c r="D503" s="331"/>
      <c r="E503" s="331"/>
      <c r="F503" s="336"/>
      <c r="G503" s="331"/>
      <c r="H503" s="632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  <c r="GH503"/>
      <c r="GI503"/>
      <c r="GJ503"/>
      <c r="GK503"/>
      <c r="GL503"/>
      <c r="GM503"/>
      <c r="GN503"/>
      <c r="GO503"/>
      <c r="GP503"/>
      <c r="GQ503"/>
      <c r="GR503"/>
      <c r="GS503"/>
      <c r="GT503"/>
      <c r="GU503"/>
      <c r="GV503"/>
      <c r="GW503"/>
      <c r="GX503"/>
      <c r="GY503"/>
      <c r="GZ503"/>
      <c r="HA503"/>
      <c r="HB503"/>
      <c r="HC503"/>
      <c r="HD503"/>
      <c r="HE503"/>
      <c r="HF503"/>
      <c r="HG503"/>
      <c r="HH503"/>
      <c r="HI503"/>
      <c r="HJ503"/>
      <c r="HK503"/>
      <c r="HL503"/>
      <c r="HM503"/>
      <c r="HN503"/>
      <c r="HO503"/>
      <c r="HP503"/>
      <c r="HQ503"/>
      <c r="HR503"/>
      <c r="HS503"/>
      <c r="HT503"/>
      <c r="HU503"/>
      <c r="HV503"/>
      <c r="HW503"/>
      <c r="HX503"/>
      <c r="HY503"/>
      <c r="HZ503"/>
      <c r="IA503"/>
      <c r="IB503"/>
      <c r="IC503"/>
      <c r="ID503"/>
      <c r="IE503"/>
      <c r="IF503"/>
      <c r="IG503"/>
      <c r="IH503"/>
      <c r="II503"/>
      <c r="IJ503"/>
      <c r="IK503"/>
      <c r="IL503"/>
      <c r="IM503"/>
      <c r="IN503"/>
      <c r="IO503"/>
      <c r="IP503"/>
      <c r="IQ503"/>
      <c r="IR503"/>
      <c r="IS503"/>
      <c r="IT503"/>
      <c r="IU503"/>
      <c r="IV503"/>
    </row>
    <row r="504" spans="1:256" ht="12" customHeight="1" x14ac:dyDescent="0.2">
      <c r="A504" s="331"/>
      <c r="B504" s="331"/>
      <c r="C504" s="333"/>
      <c r="D504" s="331"/>
      <c r="E504" s="331"/>
      <c r="F504" s="336"/>
      <c r="G504" s="331"/>
      <c r="H504" s="632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  <c r="GH504"/>
      <c r="GI504"/>
      <c r="GJ504"/>
      <c r="GK504"/>
      <c r="GL504"/>
      <c r="GM504"/>
      <c r="GN504"/>
      <c r="GO504"/>
      <c r="GP504"/>
      <c r="GQ504"/>
      <c r="GR504"/>
      <c r="GS504"/>
      <c r="GT504"/>
      <c r="GU504"/>
      <c r="GV504"/>
      <c r="GW504"/>
      <c r="GX504"/>
      <c r="GY504"/>
      <c r="GZ504"/>
      <c r="HA504"/>
      <c r="HB504"/>
      <c r="HC504"/>
      <c r="HD504"/>
      <c r="HE504"/>
      <c r="HF504"/>
      <c r="HG504"/>
      <c r="HH504"/>
      <c r="HI504"/>
      <c r="HJ504"/>
      <c r="HK504"/>
      <c r="HL504"/>
      <c r="HM504"/>
      <c r="HN504"/>
      <c r="HO504"/>
      <c r="HP504"/>
      <c r="HQ504"/>
      <c r="HR504"/>
      <c r="HS504"/>
      <c r="HT504"/>
      <c r="HU504"/>
      <c r="HV504"/>
      <c r="HW504"/>
      <c r="HX504"/>
      <c r="HY504"/>
      <c r="HZ504"/>
      <c r="IA504"/>
      <c r="IB504"/>
      <c r="IC504"/>
      <c r="ID504"/>
      <c r="IE504"/>
      <c r="IF504"/>
      <c r="IG504"/>
      <c r="IH504"/>
      <c r="II504"/>
      <c r="IJ504"/>
      <c r="IK504"/>
      <c r="IL504"/>
      <c r="IM504"/>
      <c r="IN504"/>
      <c r="IO504"/>
      <c r="IP504"/>
      <c r="IQ504"/>
      <c r="IR504"/>
      <c r="IS504"/>
      <c r="IT504"/>
      <c r="IU504"/>
      <c r="IV504"/>
    </row>
    <row r="505" spans="1:256" ht="12" customHeight="1" x14ac:dyDescent="0.2">
      <c r="A505" s="331"/>
      <c r="B505" s="331"/>
      <c r="C505"/>
      <c r="D505"/>
      <c r="E505"/>
      <c r="F505"/>
      <c r="G505"/>
      <c r="H505" s="64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  <c r="GF505"/>
      <c r="GG505"/>
      <c r="GH505"/>
      <c r="GI505"/>
      <c r="GJ505"/>
      <c r="GK505"/>
      <c r="GL505"/>
      <c r="GM505"/>
      <c r="GN505"/>
      <c r="GO505"/>
      <c r="GP505"/>
      <c r="GQ505"/>
      <c r="GR505"/>
      <c r="GS505"/>
      <c r="GT505"/>
      <c r="GU505"/>
      <c r="GV505"/>
      <c r="GW505"/>
      <c r="GX505"/>
      <c r="GY505"/>
      <c r="GZ505"/>
      <c r="HA505"/>
      <c r="HB505"/>
      <c r="HC505"/>
      <c r="HD505"/>
      <c r="HE505"/>
      <c r="HF505"/>
      <c r="HG505"/>
      <c r="HH505"/>
      <c r="HI505"/>
      <c r="HJ505"/>
      <c r="HK505"/>
      <c r="HL505"/>
      <c r="HM505"/>
      <c r="HN505"/>
      <c r="HO505"/>
      <c r="HP505"/>
      <c r="HQ505"/>
      <c r="HR505"/>
      <c r="HS505"/>
      <c r="HT505"/>
      <c r="HU505"/>
      <c r="HV505"/>
      <c r="HW505"/>
      <c r="HX505"/>
      <c r="HY505"/>
      <c r="HZ505"/>
      <c r="IA505"/>
      <c r="IB505"/>
      <c r="IC505"/>
      <c r="ID505"/>
      <c r="IE505"/>
      <c r="IF505"/>
      <c r="IG505"/>
      <c r="IH505"/>
      <c r="II505"/>
      <c r="IJ505"/>
      <c r="IK505"/>
      <c r="IL505"/>
      <c r="IM505"/>
      <c r="IN505"/>
      <c r="IO505"/>
      <c r="IP505"/>
      <c r="IQ505"/>
      <c r="IR505"/>
      <c r="IS505"/>
      <c r="IT505"/>
      <c r="IU505"/>
      <c r="IV505"/>
    </row>
    <row r="506" spans="1:256" ht="12" customHeight="1" x14ac:dyDescent="0.2">
      <c r="A506" s="331"/>
      <c r="B506" s="331"/>
      <c r="C506"/>
      <c r="D506"/>
      <c r="E506"/>
      <c r="F506"/>
      <c r="G506"/>
      <c r="H506" s="645"/>
      <c r="I506" s="331"/>
      <c r="K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  <c r="GH506"/>
      <c r="GI506"/>
      <c r="GJ506"/>
      <c r="GK506"/>
      <c r="GL506"/>
      <c r="GM506"/>
      <c r="GN506"/>
      <c r="GO506"/>
      <c r="GP506"/>
      <c r="GQ506"/>
      <c r="GR506"/>
      <c r="GS506"/>
      <c r="GT506"/>
      <c r="GU506"/>
      <c r="GV506"/>
      <c r="GW506"/>
      <c r="GX506"/>
      <c r="GY506"/>
      <c r="GZ506"/>
      <c r="HA506"/>
      <c r="HB506"/>
      <c r="HC506"/>
      <c r="HD506"/>
      <c r="HE506"/>
      <c r="HF506"/>
      <c r="HG506"/>
      <c r="HH506"/>
      <c r="HI506"/>
      <c r="HJ506"/>
      <c r="HK506"/>
      <c r="HL506"/>
      <c r="HM506"/>
      <c r="HN506"/>
      <c r="HO506"/>
      <c r="HP506"/>
      <c r="HQ506"/>
      <c r="HR506"/>
      <c r="HS506"/>
      <c r="HT506"/>
      <c r="HU506"/>
      <c r="HV506"/>
      <c r="HW506"/>
      <c r="HX506"/>
      <c r="HY506"/>
      <c r="HZ506"/>
      <c r="IA506"/>
      <c r="IB506"/>
      <c r="IC506"/>
      <c r="ID506"/>
      <c r="IE506"/>
      <c r="IF506"/>
      <c r="IG506"/>
      <c r="IH506"/>
      <c r="II506"/>
      <c r="IJ506"/>
      <c r="IK506"/>
      <c r="IL506"/>
      <c r="IM506"/>
      <c r="IN506"/>
      <c r="IO506"/>
      <c r="IP506"/>
      <c r="IQ506"/>
      <c r="IR506"/>
      <c r="IS506"/>
      <c r="IT506"/>
      <c r="IU506"/>
      <c r="IV506"/>
    </row>
    <row r="507" spans="1:256" ht="12" customHeight="1" x14ac:dyDescent="0.2">
      <c r="A507" s="331"/>
      <c r="B507" s="331"/>
      <c r="C507"/>
      <c r="D507"/>
      <c r="E507"/>
      <c r="F507"/>
      <c r="G507"/>
      <c r="H507" s="645"/>
      <c r="I507" s="331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  <c r="GF507"/>
      <c r="GG507"/>
      <c r="GH507"/>
      <c r="GI507"/>
      <c r="GJ507"/>
      <c r="GK507"/>
      <c r="GL507"/>
      <c r="GM507"/>
      <c r="GN507"/>
      <c r="GO507"/>
      <c r="GP507"/>
      <c r="GQ507"/>
      <c r="GR507"/>
      <c r="GS507"/>
      <c r="GT507"/>
      <c r="GU507"/>
      <c r="GV507"/>
      <c r="GW507"/>
      <c r="GX507"/>
      <c r="GY507"/>
      <c r="GZ507"/>
      <c r="HA507"/>
      <c r="HB507"/>
      <c r="HC507"/>
      <c r="HD507"/>
      <c r="HE507"/>
      <c r="HF507"/>
      <c r="HG507"/>
      <c r="HH507"/>
      <c r="HI507"/>
      <c r="HJ507"/>
      <c r="HK507"/>
      <c r="HL507"/>
      <c r="HM507"/>
      <c r="HN507"/>
      <c r="HO507"/>
      <c r="HP507"/>
      <c r="HQ507"/>
      <c r="HR507"/>
      <c r="HS507"/>
      <c r="HT507"/>
      <c r="HU507"/>
      <c r="HV507"/>
      <c r="HW507"/>
      <c r="HX507"/>
      <c r="HY507"/>
      <c r="HZ507"/>
      <c r="IA507"/>
      <c r="IB507"/>
      <c r="IC507"/>
      <c r="ID507"/>
      <c r="IE507"/>
      <c r="IF507"/>
      <c r="IG507"/>
      <c r="IH507"/>
      <c r="II507"/>
      <c r="IJ507"/>
      <c r="IK507"/>
      <c r="IL507"/>
      <c r="IM507"/>
      <c r="IN507"/>
      <c r="IO507"/>
      <c r="IP507"/>
      <c r="IQ507"/>
      <c r="IR507"/>
      <c r="IS507"/>
      <c r="IT507"/>
      <c r="IU507"/>
      <c r="IV507"/>
    </row>
    <row r="508" spans="1:256" ht="12" customHeight="1" x14ac:dyDescent="0.2">
      <c r="A508"/>
      <c r="B508"/>
      <c r="C508"/>
      <c r="D508"/>
      <c r="E508"/>
      <c r="F508"/>
      <c r="G508"/>
      <c r="H508" s="645"/>
      <c r="I508" s="331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  <c r="GF508"/>
      <c r="GG508"/>
      <c r="GH508"/>
      <c r="GI508"/>
      <c r="GJ508"/>
      <c r="GK508"/>
      <c r="GL508"/>
      <c r="GM508"/>
      <c r="GN508"/>
      <c r="GO508"/>
      <c r="GP508"/>
      <c r="GQ508"/>
      <c r="GR508"/>
      <c r="GS508"/>
      <c r="GT508"/>
      <c r="GU508"/>
      <c r="GV508"/>
      <c r="GW508"/>
      <c r="GX508"/>
      <c r="GY508"/>
      <c r="GZ508"/>
      <c r="HA508"/>
      <c r="HB508"/>
      <c r="HC508"/>
      <c r="HD508"/>
      <c r="HE508"/>
      <c r="HF508"/>
      <c r="HG508"/>
      <c r="HH508"/>
      <c r="HI508"/>
      <c r="HJ508"/>
      <c r="HK508"/>
      <c r="HL508"/>
      <c r="HM508"/>
      <c r="HN508"/>
      <c r="HO508"/>
      <c r="HP508"/>
      <c r="HQ508"/>
      <c r="HR508"/>
      <c r="HS508"/>
      <c r="HT508"/>
      <c r="HU508"/>
      <c r="HV508"/>
      <c r="HW508"/>
      <c r="HX508"/>
      <c r="HY508"/>
      <c r="HZ508"/>
      <c r="IA508"/>
      <c r="IB508"/>
      <c r="IC508"/>
      <c r="ID508"/>
      <c r="IE508"/>
      <c r="IF508"/>
      <c r="IG508"/>
      <c r="IH508"/>
      <c r="II508"/>
      <c r="IJ508"/>
      <c r="IK508"/>
      <c r="IL508"/>
      <c r="IM508"/>
      <c r="IN508"/>
      <c r="IO508"/>
      <c r="IP508"/>
      <c r="IQ508"/>
      <c r="IR508"/>
      <c r="IS508"/>
      <c r="IT508"/>
      <c r="IU508"/>
      <c r="IV508"/>
    </row>
    <row r="509" spans="1:256" ht="12" customHeight="1" x14ac:dyDescent="0.2">
      <c r="A509"/>
      <c r="B509"/>
      <c r="C509"/>
      <c r="D509"/>
      <c r="E509"/>
      <c r="F509"/>
      <c r="G509"/>
      <c r="H509" s="645"/>
      <c r="I509"/>
      <c r="J509"/>
      <c r="L509"/>
      <c r="M509"/>
      <c r="N509"/>
    </row>
    <row r="510" spans="1:256" ht="12" customHeight="1" x14ac:dyDescent="0.2">
      <c r="A510"/>
      <c r="B510"/>
      <c r="C510"/>
      <c r="D510"/>
      <c r="E510"/>
      <c r="F510"/>
      <c r="G510"/>
      <c r="H510" s="645"/>
      <c r="I510"/>
      <c r="J510"/>
      <c r="K510"/>
      <c r="L510"/>
      <c r="M510"/>
      <c r="N510"/>
    </row>
    <row r="511" spans="1:256" ht="12" customHeight="1" x14ac:dyDescent="0.2">
      <c r="A511"/>
      <c r="B511"/>
      <c r="C511"/>
      <c r="D511"/>
      <c r="E511"/>
      <c r="F511"/>
      <c r="G511"/>
      <c r="H511" s="645"/>
      <c r="I511"/>
      <c r="J511"/>
      <c r="K511"/>
      <c r="L511"/>
      <c r="M511"/>
      <c r="N511"/>
    </row>
    <row r="512" spans="1:256" ht="12" customHeight="1" x14ac:dyDescent="0.2">
      <c r="A512"/>
      <c r="B512"/>
      <c r="C512"/>
      <c r="D512"/>
      <c r="E512"/>
      <c r="F512"/>
      <c r="G512"/>
      <c r="H512" s="645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  <c r="GF512"/>
      <c r="GG512"/>
      <c r="GH512"/>
      <c r="GI512"/>
      <c r="GJ512"/>
      <c r="GK512"/>
      <c r="GL512"/>
      <c r="GM512"/>
      <c r="GN512"/>
      <c r="GO512"/>
      <c r="GP512"/>
      <c r="GQ512"/>
      <c r="GR512"/>
      <c r="GS512"/>
      <c r="GT512"/>
      <c r="GU512"/>
      <c r="GV512"/>
      <c r="GW512"/>
      <c r="GX512"/>
      <c r="GY512"/>
      <c r="GZ512"/>
      <c r="HA512"/>
      <c r="HB512"/>
      <c r="HC512"/>
      <c r="HD512"/>
      <c r="HE512"/>
      <c r="HF512"/>
      <c r="HG512"/>
      <c r="HH512"/>
      <c r="HI512"/>
      <c r="HJ512"/>
      <c r="HK512"/>
      <c r="HL512"/>
      <c r="HM512"/>
      <c r="HN512"/>
      <c r="HO512"/>
      <c r="HP512"/>
      <c r="HQ512"/>
      <c r="HR512"/>
      <c r="HS512"/>
      <c r="HT512"/>
      <c r="HU512"/>
      <c r="HV512"/>
      <c r="HW512"/>
      <c r="HX512"/>
      <c r="HY512"/>
      <c r="HZ512"/>
      <c r="IA512"/>
      <c r="IB512"/>
      <c r="IC512"/>
      <c r="ID512"/>
      <c r="IE512"/>
      <c r="IF512"/>
      <c r="IG512"/>
      <c r="IH512"/>
      <c r="II512"/>
      <c r="IJ512"/>
      <c r="IK512"/>
      <c r="IL512"/>
      <c r="IM512"/>
      <c r="IN512"/>
      <c r="IO512"/>
      <c r="IP512"/>
      <c r="IQ512"/>
      <c r="IR512"/>
      <c r="IS512"/>
      <c r="IT512"/>
      <c r="IU512"/>
      <c r="IV512"/>
    </row>
    <row r="513" spans="1:256" ht="12" customHeight="1" x14ac:dyDescent="0.2">
      <c r="A513"/>
      <c r="B513"/>
      <c r="C513"/>
      <c r="D513"/>
      <c r="E513"/>
      <c r="F513"/>
      <c r="G513"/>
      <c r="H513" s="645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  <c r="GH513"/>
      <c r="GI513"/>
      <c r="GJ513"/>
      <c r="GK513"/>
      <c r="GL513"/>
      <c r="GM513"/>
      <c r="GN513"/>
      <c r="GO513"/>
      <c r="GP513"/>
      <c r="GQ513"/>
      <c r="GR513"/>
      <c r="GS513"/>
      <c r="GT513"/>
      <c r="GU513"/>
      <c r="GV513"/>
      <c r="GW513"/>
      <c r="GX513"/>
      <c r="GY513"/>
      <c r="GZ513"/>
      <c r="HA513"/>
      <c r="HB513"/>
      <c r="HC513"/>
      <c r="HD513"/>
      <c r="HE513"/>
      <c r="HF513"/>
      <c r="HG513"/>
      <c r="HH513"/>
      <c r="HI513"/>
      <c r="HJ513"/>
      <c r="HK513"/>
      <c r="HL513"/>
      <c r="HM513"/>
      <c r="HN513"/>
      <c r="HO513"/>
      <c r="HP513"/>
      <c r="HQ513"/>
      <c r="HR513"/>
      <c r="HS513"/>
      <c r="HT513"/>
      <c r="HU513"/>
      <c r="HV513"/>
      <c r="HW513"/>
      <c r="HX513"/>
      <c r="HY513"/>
      <c r="HZ513"/>
      <c r="IA513"/>
      <c r="IB513"/>
      <c r="IC513"/>
      <c r="ID513"/>
      <c r="IE513"/>
      <c r="IF513"/>
      <c r="IG513"/>
      <c r="IH513"/>
      <c r="II513"/>
      <c r="IJ513"/>
      <c r="IK513"/>
      <c r="IL513"/>
      <c r="IM513"/>
      <c r="IN513"/>
      <c r="IO513"/>
      <c r="IP513"/>
      <c r="IQ513"/>
      <c r="IR513"/>
      <c r="IS513"/>
      <c r="IT513"/>
      <c r="IU513"/>
      <c r="IV513"/>
    </row>
    <row r="514" spans="1:256" ht="12" customHeight="1" x14ac:dyDescent="0.2">
      <c r="A514"/>
      <c r="B514"/>
      <c r="C514"/>
      <c r="D514"/>
      <c r="E514"/>
      <c r="F514"/>
      <c r="G514"/>
      <c r="H514" s="645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  <c r="GN514"/>
      <c r="GO514"/>
      <c r="GP514"/>
      <c r="GQ514"/>
      <c r="GR514"/>
      <c r="GS514"/>
      <c r="GT514"/>
      <c r="GU514"/>
      <c r="GV514"/>
      <c r="GW514"/>
      <c r="GX514"/>
      <c r="GY514"/>
      <c r="GZ514"/>
      <c r="HA514"/>
      <c r="HB514"/>
      <c r="HC514"/>
      <c r="HD514"/>
      <c r="HE514"/>
      <c r="HF514"/>
      <c r="HG514"/>
      <c r="HH514"/>
      <c r="HI514"/>
      <c r="HJ514"/>
      <c r="HK514"/>
      <c r="HL514"/>
      <c r="HM514"/>
      <c r="HN514"/>
      <c r="HO514"/>
      <c r="HP514"/>
      <c r="HQ514"/>
      <c r="HR514"/>
      <c r="HS514"/>
      <c r="HT514"/>
      <c r="HU514"/>
      <c r="HV514"/>
      <c r="HW514"/>
      <c r="HX514"/>
      <c r="HY514"/>
      <c r="HZ514"/>
      <c r="IA514"/>
      <c r="IB514"/>
      <c r="IC514"/>
      <c r="ID514"/>
      <c r="IE514"/>
      <c r="IF514"/>
      <c r="IG514"/>
      <c r="IH514"/>
      <c r="II514"/>
      <c r="IJ514"/>
      <c r="IK514"/>
      <c r="IL514"/>
      <c r="IM514"/>
      <c r="IN514"/>
      <c r="IO514"/>
      <c r="IP514"/>
      <c r="IQ514"/>
      <c r="IR514"/>
      <c r="IS514"/>
      <c r="IT514"/>
      <c r="IU514"/>
      <c r="IV514"/>
    </row>
    <row r="515" spans="1:256" ht="12" customHeight="1" x14ac:dyDescent="0.2">
      <c r="A515"/>
      <c r="B515"/>
      <c r="C515"/>
      <c r="D515"/>
      <c r="E515"/>
      <c r="F515"/>
      <c r="G515"/>
      <c r="H515" s="64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  <c r="HA515"/>
      <c r="HB515"/>
      <c r="HC515"/>
      <c r="HD515"/>
      <c r="HE515"/>
      <c r="HF515"/>
      <c r="HG515"/>
      <c r="HH515"/>
      <c r="HI515"/>
      <c r="HJ515"/>
      <c r="HK515"/>
      <c r="HL515"/>
      <c r="HM515"/>
      <c r="HN515"/>
      <c r="HO515"/>
      <c r="HP515"/>
      <c r="HQ515"/>
      <c r="HR515"/>
      <c r="HS515"/>
      <c r="HT515"/>
      <c r="HU515"/>
      <c r="HV515"/>
      <c r="HW515"/>
      <c r="HX515"/>
      <c r="HY515"/>
      <c r="HZ515"/>
      <c r="IA515"/>
      <c r="IB515"/>
      <c r="IC515"/>
      <c r="ID515"/>
      <c r="IE515"/>
      <c r="IF515"/>
      <c r="IG515"/>
      <c r="IH515"/>
      <c r="II515"/>
      <c r="IJ515"/>
      <c r="IK515"/>
      <c r="IL515"/>
      <c r="IM515"/>
      <c r="IN515"/>
      <c r="IO515"/>
      <c r="IP515"/>
      <c r="IQ515"/>
      <c r="IR515"/>
      <c r="IS515"/>
      <c r="IT515"/>
      <c r="IU515"/>
      <c r="IV515"/>
    </row>
    <row r="516" spans="1:256" ht="12" customHeight="1" x14ac:dyDescent="0.2">
      <c r="A516"/>
      <c r="B516"/>
      <c r="C516"/>
      <c r="D516"/>
      <c r="E516"/>
      <c r="F516"/>
      <c r="G516"/>
      <c r="H516" s="645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  <c r="GF516"/>
      <c r="GG516"/>
      <c r="GH516"/>
      <c r="GI516"/>
      <c r="GJ516"/>
      <c r="GK516"/>
      <c r="GL516"/>
      <c r="GM516"/>
      <c r="GN516"/>
      <c r="GO516"/>
      <c r="GP516"/>
      <c r="GQ516"/>
      <c r="GR516"/>
      <c r="GS516"/>
      <c r="GT516"/>
      <c r="GU516"/>
      <c r="GV516"/>
      <c r="GW516"/>
      <c r="GX516"/>
      <c r="GY516"/>
      <c r="GZ516"/>
      <c r="HA516"/>
      <c r="HB516"/>
      <c r="HC516"/>
      <c r="HD516"/>
      <c r="HE516"/>
      <c r="HF516"/>
      <c r="HG516"/>
      <c r="HH516"/>
      <c r="HI516"/>
      <c r="HJ516"/>
      <c r="HK516"/>
      <c r="HL516"/>
      <c r="HM516"/>
      <c r="HN516"/>
      <c r="HO516"/>
      <c r="HP516"/>
      <c r="HQ516"/>
      <c r="HR516"/>
      <c r="HS516"/>
      <c r="HT516"/>
      <c r="HU516"/>
      <c r="HV516"/>
      <c r="HW516"/>
      <c r="HX516"/>
      <c r="HY516"/>
      <c r="HZ516"/>
      <c r="IA516"/>
      <c r="IB516"/>
      <c r="IC516"/>
      <c r="ID516"/>
      <c r="IE516"/>
      <c r="IF516"/>
      <c r="IG516"/>
      <c r="IH516"/>
      <c r="II516"/>
      <c r="IJ516"/>
      <c r="IK516"/>
      <c r="IL516"/>
      <c r="IM516"/>
      <c r="IN516"/>
      <c r="IO516"/>
      <c r="IP516"/>
      <c r="IQ516"/>
      <c r="IR516"/>
      <c r="IS516"/>
      <c r="IT516"/>
      <c r="IU516"/>
      <c r="IV516"/>
    </row>
    <row r="517" spans="1:256" ht="12" customHeight="1" x14ac:dyDescent="0.2">
      <c r="A517"/>
      <c r="B517"/>
      <c r="C517" s="333"/>
      <c r="D517" s="331"/>
      <c r="E517" s="331"/>
      <c r="F517" s="336"/>
      <c r="G517" s="331"/>
      <c r="H517" s="632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  <c r="GF517"/>
      <c r="GG517"/>
      <c r="GH517"/>
      <c r="GI517"/>
      <c r="GJ517"/>
      <c r="GK517"/>
      <c r="GL517"/>
      <c r="GM517"/>
      <c r="GN517"/>
      <c r="GO517"/>
      <c r="GP517"/>
      <c r="GQ517"/>
      <c r="GR517"/>
      <c r="GS517"/>
      <c r="GT517"/>
      <c r="GU517"/>
      <c r="GV517"/>
      <c r="GW517"/>
      <c r="GX517"/>
      <c r="GY517"/>
      <c r="GZ517"/>
      <c r="HA517"/>
      <c r="HB517"/>
      <c r="HC517"/>
      <c r="HD517"/>
      <c r="HE517"/>
      <c r="HF517"/>
      <c r="HG517"/>
      <c r="HH517"/>
      <c r="HI517"/>
      <c r="HJ517"/>
      <c r="HK517"/>
      <c r="HL517"/>
      <c r="HM517"/>
      <c r="HN517"/>
      <c r="HO517"/>
      <c r="HP517"/>
      <c r="HQ517"/>
      <c r="HR517"/>
      <c r="HS517"/>
      <c r="HT517"/>
      <c r="HU517"/>
      <c r="HV517"/>
      <c r="HW517"/>
      <c r="HX517"/>
      <c r="HY517"/>
      <c r="HZ517"/>
      <c r="IA517"/>
      <c r="IB517"/>
      <c r="IC517"/>
      <c r="ID517"/>
      <c r="IE517"/>
      <c r="IF517"/>
      <c r="IG517"/>
      <c r="IH517"/>
      <c r="II517"/>
      <c r="IJ517"/>
      <c r="IK517"/>
      <c r="IL517"/>
      <c r="IM517"/>
      <c r="IN517"/>
      <c r="IO517"/>
      <c r="IP517"/>
      <c r="IQ517"/>
      <c r="IR517"/>
      <c r="IS517"/>
      <c r="IT517"/>
      <c r="IU517"/>
      <c r="IV517"/>
    </row>
    <row r="518" spans="1:256" ht="12" customHeight="1" x14ac:dyDescent="0.2">
      <c r="A518"/>
      <c r="B518"/>
      <c r="C518" s="333"/>
      <c r="D518" s="331"/>
      <c r="E518" s="331"/>
      <c r="F518" s="336"/>
      <c r="G518" s="331"/>
      <c r="H518" s="632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  <c r="GF518"/>
      <c r="GG518"/>
      <c r="GH518"/>
      <c r="GI518"/>
      <c r="GJ518"/>
      <c r="GK518"/>
      <c r="GL518"/>
      <c r="GM518"/>
      <c r="GN518"/>
      <c r="GO518"/>
      <c r="GP518"/>
      <c r="GQ518"/>
      <c r="GR518"/>
      <c r="GS518"/>
      <c r="GT518"/>
      <c r="GU518"/>
      <c r="GV518"/>
      <c r="GW518"/>
      <c r="GX518"/>
      <c r="GY518"/>
      <c r="GZ518"/>
      <c r="HA518"/>
      <c r="HB518"/>
      <c r="HC518"/>
      <c r="HD518"/>
      <c r="HE518"/>
      <c r="HF518"/>
      <c r="HG518"/>
      <c r="HH518"/>
      <c r="HI518"/>
      <c r="HJ518"/>
      <c r="HK518"/>
      <c r="HL518"/>
      <c r="HM518"/>
      <c r="HN518"/>
      <c r="HO518"/>
      <c r="HP518"/>
      <c r="HQ518"/>
      <c r="HR518"/>
      <c r="HS518"/>
      <c r="HT518"/>
      <c r="HU518"/>
      <c r="HV518"/>
      <c r="HW518"/>
      <c r="HX518"/>
      <c r="HY518"/>
      <c r="HZ518"/>
      <c r="IA518"/>
      <c r="IB518"/>
      <c r="IC518"/>
      <c r="ID518"/>
      <c r="IE518"/>
      <c r="IF518"/>
      <c r="IG518"/>
      <c r="IH518"/>
      <c r="II518"/>
      <c r="IJ518"/>
      <c r="IK518"/>
      <c r="IL518"/>
      <c r="IM518"/>
      <c r="IN518"/>
      <c r="IO518"/>
      <c r="IP518"/>
      <c r="IQ518"/>
      <c r="IR518"/>
      <c r="IS518"/>
      <c r="IT518"/>
      <c r="IU518"/>
      <c r="IV518"/>
    </row>
    <row r="519" spans="1:256" ht="12" customHeight="1" x14ac:dyDescent="0.2">
      <c r="A519"/>
      <c r="B519"/>
      <c r="C519" s="333"/>
      <c r="D519" s="331"/>
      <c r="E519" s="331"/>
      <c r="F519" s="336"/>
      <c r="G519" s="331"/>
      <c r="H519" s="632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  <c r="GN519"/>
      <c r="GO519"/>
      <c r="GP519"/>
      <c r="GQ519"/>
      <c r="GR519"/>
      <c r="GS519"/>
      <c r="GT519"/>
      <c r="GU519"/>
      <c r="GV519"/>
      <c r="GW519"/>
      <c r="GX519"/>
      <c r="GY519"/>
      <c r="GZ519"/>
      <c r="HA519"/>
      <c r="HB519"/>
      <c r="HC519"/>
      <c r="HD519"/>
      <c r="HE519"/>
      <c r="HF519"/>
      <c r="HG519"/>
      <c r="HH519"/>
      <c r="HI519"/>
      <c r="HJ519"/>
      <c r="HK519"/>
      <c r="HL519"/>
      <c r="HM519"/>
      <c r="HN519"/>
      <c r="HO519"/>
      <c r="HP519"/>
      <c r="HQ519"/>
      <c r="HR519"/>
      <c r="HS519"/>
      <c r="HT519"/>
      <c r="HU519"/>
      <c r="HV519"/>
      <c r="HW519"/>
      <c r="HX519"/>
      <c r="HY519"/>
      <c r="HZ519"/>
      <c r="IA519"/>
      <c r="IB519"/>
      <c r="IC519"/>
      <c r="ID519"/>
      <c r="IE519"/>
      <c r="IF519"/>
      <c r="IG519"/>
      <c r="IH519"/>
      <c r="II519"/>
      <c r="IJ519"/>
      <c r="IK519"/>
      <c r="IL519"/>
      <c r="IM519"/>
      <c r="IN519"/>
      <c r="IO519"/>
      <c r="IP519"/>
      <c r="IQ519"/>
      <c r="IR519"/>
      <c r="IS519"/>
      <c r="IT519"/>
      <c r="IU519"/>
      <c r="IV519"/>
    </row>
    <row r="520" spans="1:256" ht="12" customHeight="1" x14ac:dyDescent="0.2">
      <c r="A520" s="331"/>
      <c r="B520" s="331"/>
      <c r="C520"/>
      <c r="D520"/>
      <c r="E520"/>
      <c r="F520"/>
      <c r="G520"/>
      <c r="H520" s="645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  <c r="GH520"/>
      <c r="GI520"/>
      <c r="GJ520"/>
      <c r="GK520"/>
      <c r="GL520"/>
      <c r="GM520"/>
      <c r="GN520"/>
      <c r="GO520"/>
      <c r="GP520"/>
      <c r="GQ520"/>
      <c r="GR520"/>
      <c r="GS520"/>
      <c r="GT520"/>
      <c r="GU520"/>
      <c r="GV520"/>
      <c r="GW520"/>
      <c r="GX520"/>
      <c r="GY520"/>
      <c r="GZ520"/>
      <c r="HA520"/>
      <c r="HB520"/>
      <c r="HC520"/>
      <c r="HD520"/>
      <c r="HE520"/>
      <c r="HF520"/>
      <c r="HG520"/>
      <c r="HH520"/>
      <c r="HI520"/>
      <c r="HJ520"/>
      <c r="HK520"/>
      <c r="HL520"/>
      <c r="HM520"/>
      <c r="HN520"/>
      <c r="HO520"/>
      <c r="HP520"/>
      <c r="HQ520"/>
      <c r="HR520"/>
      <c r="HS520"/>
      <c r="HT520"/>
      <c r="HU520"/>
      <c r="HV520"/>
      <c r="HW520"/>
      <c r="HX520"/>
      <c r="HY520"/>
      <c r="HZ520"/>
      <c r="IA520"/>
      <c r="IB520"/>
      <c r="IC520"/>
      <c r="ID520"/>
      <c r="IE520"/>
      <c r="IF520"/>
      <c r="IG520"/>
      <c r="IH520"/>
      <c r="II520"/>
      <c r="IJ520"/>
      <c r="IK520"/>
      <c r="IL520"/>
      <c r="IM520"/>
      <c r="IN520"/>
      <c r="IO520"/>
      <c r="IP520"/>
      <c r="IQ520"/>
      <c r="IR520"/>
      <c r="IS520"/>
      <c r="IT520"/>
      <c r="IU520"/>
      <c r="IV520"/>
    </row>
    <row r="521" spans="1:256" ht="12" customHeight="1" x14ac:dyDescent="0.2">
      <c r="A521" s="331"/>
      <c r="B521" s="331"/>
      <c r="C521"/>
      <c r="D521"/>
      <c r="E521"/>
      <c r="F521"/>
      <c r="G521"/>
      <c r="H521" s="645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  <c r="GH521"/>
      <c r="GI521"/>
      <c r="GJ521"/>
      <c r="GK521"/>
      <c r="GL521"/>
      <c r="GM521"/>
      <c r="GN521"/>
      <c r="GO521"/>
      <c r="GP521"/>
      <c r="GQ521"/>
      <c r="GR521"/>
      <c r="GS521"/>
      <c r="GT521"/>
      <c r="GU521"/>
      <c r="GV521"/>
      <c r="GW521"/>
      <c r="GX521"/>
      <c r="GY521"/>
      <c r="GZ521"/>
      <c r="HA521"/>
      <c r="HB521"/>
      <c r="HC521"/>
      <c r="HD521"/>
      <c r="HE521"/>
      <c r="HF521"/>
      <c r="HG521"/>
      <c r="HH521"/>
      <c r="HI521"/>
      <c r="HJ521"/>
      <c r="HK521"/>
      <c r="HL521"/>
      <c r="HM521"/>
      <c r="HN521"/>
      <c r="HO521"/>
      <c r="HP521"/>
      <c r="HQ521"/>
      <c r="HR521"/>
      <c r="HS521"/>
      <c r="HT521"/>
      <c r="HU521"/>
      <c r="HV521"/>
      <c r="HW521"/>
      <c r="HX521"/>
      <c r="HY521"/>
      <c r="HZ521"/>
      <c r="IA521"/>
      <c r="IB521"/>
      <c r="IC521"/>
      <c r="ID521"/>
      <c r="IE521"/>
      <c r="IF521"/>
      <c r="IG521"/>
      <c r="IH521"/>
      <c r="II521"/>
      <c r="IJ521"/>
      <c r="IK521"/>
      <c r="IL521"/>
      <c r="IM521"/>
      <c r="IN521"/>
      <c r="IO521"/>
      <c r="IP521"/>
      <c r="IQ521"/>
      <c r="IR521"/>
      <c r="IS521"/>
      <c r="IT521"/>
      <c r="IU521"/>
      <c r="IV521"/>
    </row>
    <row r="522" spans="1:256" ht="12" customHeight="1" x14ac:dyDescent="0.2">
      <c r="A522" s="331"/>
      <c r="B522" s="331"/>
      <c r="C522"/>
      <c r="D522"/>
      <c r="E522"/>
      <c r="F522"/>
      <c r="G522"/>
      <c r="H522" s="645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  <c r="GF522"/>
      <c r="GG522"/>
      <c r="GH522"/>
      <c r="GI522"/>
      <c r="GJ522"/>
      <c r="GK522"/>
      <c r="GL522"/>
      <c r="GM522"/>
      <c r="GN522"/>
      <c r="GO522"/>
      <c r="GP522"/>
      <c r="GQ522"/>
      <c r="GR522"/>
      <c r="GS522"/>
      <c r="GT522"/>
      <c r="GU522"/>
      <c r="GV522"/>
      <c r="GW522"/>
      <c r="GX522"/>
      <c r="GY522"/>
      <c r="GZ522"/>
      <c r="HA522"/>
      <c r="HB522"/>
      <c r="HC522"/>
      <c r="HD522"/>
      <c r="HE522"/>
      <c r="HF522"/>
      <c r="HG522"/>
      <c r="HH522"/>
      <c r="HI522"/>
      <c r="HJ522"/>
      <c r="HK522"/>
      <c r="HL522"/>
      <c r="HM522"/>
      <c r="HN522"/>
      <c r="HO522"/>
      <c r="HP522"/>
      <c r="HQ522"/>
      <c r="HR522"/>
      <c r="HS522"/>
      <c r="HT522"/>
      <c r="HU522"/>
      <c r="HV522"/>
      <c r="HW522"/>
      <c r="HX522"/>
      <c r="HY522"/>
      <c r="HZ522"/>
      <c r="IA522"/>
      <c r="IB522"/>
      <c r="IC522"/>
      <c r="ID522"/>
      <c r="IE522"/>
      <c r="IF522"/>
      <c r="IG522"/>
      <c r="IH522"/>
      <c r="II522"/>
      <c r="IJ522"/>
      <c r="IK522"/>
      <c r="IL522"/>
      <c r="IM522"/>
      <c r="IN522"/>
      <c r="IO522"/>
      <c r="IP522"/>
      <c r="IQ522"/>
      <c r="IR522"/>
      <c r="IS522"/>
      <c r="IT522"/>
      <c r="IU522"/>
      <c r="IV522"/>
    </row>
    <row r="523" spans="1:256" ht="12" customHeight="1" x14ac:dyDescent="0.2">
      <c r="A523"/>
      <c r="B523"/>
      <c r="C523"/>
      <c r="D523"/>
      <c r="E523"/>
      <c r="F523"/>
      <c r="G523"/>
      <c r="H523" s="645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  <c r="GF523"/>
      <c r="GG523"/>
      <c r="GH523"/>
      <c r="GI523"/>
      <c r="GJ523"/>
      <c r="GK523"/>
      <c r="GL523"/>
      <c r="GM523"/>
      <c r="GN523"/>
      <c r="GO523"/>
      <c r="GP523"/>
      <c r="GQ523"/>
      <c r="GR523"/>
      <c r="GS523"/>
      <c r="GT523"/>
      <c r="GU523"/>
      <c r="GV523"/>
      <c r="GW523"/>
      <c r="GX523"/>
      <c r="GY523"/>
      <c r="GZ523"/>
      <c r="HA523"/>
      <c r="HB523"/>
      <c r="HC523"/>
      <c r="HD523"/>
      <c r="HE523"/>
      <c r="HF523"/>
      <c r="HG523"/>
      <c r="HH523"/>
      <c r="HI523"/>
      <c r="HJ523"/>
      <c r="HK523"/>
      <c r="HL523"/>
      <c r="HM523"/>
      <c r="HN523"/>
      <c r="HO523"/>
      <c r="HP523"/>
      <c r="HQ523"/>
      <c r="HR523"/>
      <c r="HS523"/>
      <c r="HT523"/>
      <c r="HU523"/>
      <c r="HV523"/>
      <c r="HW523"/>
      <c r="HX523"/>
      <c r="HY523"/>
      <c r="HZ523"/>
      <c r="IA523"/>
      <c r="IB523"/>
      <c r="IC523"/>
      <c r="ID523"/>
      <c r="IE523"/>
      <c r="IF523"/>
      <c r="IG523"/>
      <c r="IH523"/>
      <c r="II523"/>
      <c r="IJ523"/>
      <c r="IK523"/>
      <c r="IL523"/>
      <c r="IM523"/>
      <c r="IN523"/>
      <c r="IO523"/>
      <c r="IP523"/>
      <c r="IQ523"/>
      <c r="IR523"/>
      <c r="IS523"/>
      <c r="IT523"/>
      <c r="IU523"/>
      <c r="IV523"/>
    </row>
    <row r="524" spans="1:256" ht="12" customHeight="1" x14ac:dyDescent="0.2">
      <c r="A524"/>
      <c r="B524"/>
      <c r="C524"/>
      <c r="D524"/>
      <c r="E524"/>
      <c r="F524"/>
      <c r="G524"/>
      <c r="H524" s="645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  <c r="FZ524"/>
      <c r="GA524"/>
      <c r="GB524"/>
      <c r="GC524"/>
      <c r="GD524"/>
      <c r="GE524"/>
      <c r="GF524"/>
      <c r="GG524"/>
      <c r="GH524"/>
      <c r="GI524"/>
      <c r="GJ524"/>
      <c r="GK524"/>
      <c r="GL524"/>
      <c r="GM524"/>
      <c r="GN524"/>
      <c r="GO524"/>
      <c r="GP524"/>
      <c r="GQ524"/>
      <c r="GR524"/>
      <c r="GS524"/>
      <c r="GT524"/>
      <c r="GU524"/>
      <c r="GV524"/>
      <c r="GW524"/>
      <c r="GX524"/>
      <c r="GY524"/>
      <c r="GZ524"/>
      <c r="HA524"/>
      <c r="HB524"/>
      <c r="HC524"/>
      <c r="HD524"/>
      <c r="HE524"/>
      <c r="HF524"/>
      <c r="HG524"/>
      <c r="HH524"/>
      <c r="HI524"/>
      <c r="HJ524"/>
      <c r="HK524"/>
      <c r="HL524"/>
      <c r="HM524"/>
      <c r="HN524"/>
      <c r="HO524"/>
      <c r="HP524"/>
      <c r="HQ524"/>
      <c r="HR524"/>
      <c r="HS524"/>
      <c r="HT524"/>
      <c r="HU524"/>
      <c r="HV524"/>
      <c r="HW524"/>
      <c r="HX524"/>
      <c r="HY524"/>
      <c r="HZ524"/>
      <c r="IA524"/>
      <c r="IB524"/>
      <c r="IC524"/>
      <c r="ID524"/>
      <c r="IE524"/>
      <c r="IF524"/>
      <c r="IG524"/>
      <c r="IH524"/>
      <c r="II524"/>
      <c r="IJ524"/>
      <c r="IK524"/>
      <c r="IL524"/>
      <c r="IM524"/>
      <c r="IN524"/>
      <c r="IO524"/>
      <c r="IP524"/>
      <c r="IQ524"/>
      <c r="IR524"/>
      <c r="IS524"/>
      <c r="IT524"/>
      <c r="IU524"/>
      <c r="IV524"/>
    </row>
    <row r="525" spans="1:256" ht="12" customHeight="1" x14ac:dyDescent="0.2">
      <c r="A525"/>
      <c r="B525"/>
      <c r="C525"/>
      <c r="D525"/>
      <c r="E525"/>
      <c r="F525"/>
      <c r="G525"/>
      <c r="H525" s="64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  <c r="FZ525"/>
      <c r="GA525"/>
      <c r="GB525"/>
      <c r="GC525"/>
      <c r="GD525"/>
      <c r="GE525"/>
      <c r="GF525"/>
      <c r="GG525"/>
      <c r="GH525"/>
      <c r="GI525"/>
      <c r="GJ525"/>
      <c r="GK525"/>
      <c r="GL525"/>
      <c r="GM525"/>
      <c r="GN525"/>
      <c r="GO525"/>
      <c r="GP525"/>
      <c r="GQ525"/>
      <c r="GR525"/>
      <c r="GS525"/>
      <c r="GT525"/>
      <c r="GU525"/>
      <c r="GV525"/>
      <c r="GW525"/>
      <c r="GX525"/>
      <c r="GY525"/>
      <c r="GZ525"/>
      <c r="HA525"/>
      <c r="HB525"/>
      <c r="HC525"/>
      <c r="HD525"/>
      <c r="HE525"/>
      <c r="HF525"/>
      <c r="HG525"/>
      <c r="HH525"/>
      <c r="HI525"/>
      <c r="HJ525"/>
      <c r="HK525"/>
      <c r="HL525"/>
      <c r="HM525"/>
      <c r="HN525"/>
      <c r="HO525"/>
      <c r="HP525"/>
      <c r="HQ525"/>
      <c r="HR525"/>
      <c r="HS525"/>
      <c r="HT525"/>
      <c r="HU525"/>
      <c r="HV525"/>
      <c r="HW525"/>
      <c r="HX525"/>
      <c r="HY525"/>
      <c r="HZ525"/>
      <c r="IA525"/>
      <c r="IB525"/>
      <c r="IC525"/>
      <c r="ID525"/>
      <c r="IE525"/>
      <c r="IF525"/>
      <c r="IG525"/>
      <c r="IH525"/>
      <c r="II525"/>
      <c r="IJ525"/>
      <c r="IK525"/>
      <c r="IL525"/>
      <c r="IM525"/>
      <c r="IN525"/>
      <c r="IO525"/>
      <c r="IP525"/>
      <c r="IQ525"/>
      <c r="IR525"/>
      <c r="IS525"/>
      <c r="IT525"/>
      <c r="IU525"/>
      <c r="IV525"/>
    </row>
    <row r="526" spans="1:256" ht="12" customHeight="1" x14ac:dyDescent="0.2">
      <c r="A526"/>
      <c r="B526"/>
      <c r="C526"/>
      <c r="D526"/>
      <c r="E526"/>
      <c r="F526"/>
      <c r="G526"/>
      <c r="H526" s="645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  <c r="FZ526"/>
      <c r="GA526"/>
      <c r="GB526"/>
      <c r="GC526"/>
      <c r="GD526"/>
      <c r="GE526"/>
      <c r="GF526"/>
      <c r="GG526"/>
      <c r="GH526"/>
      <c r="GI526"/>
      <c r="GJ526"/>
      <c r="GK526"/>
      <c r="GL526"/>
      <c r="GM526"/>
      <c r="GN526"/>
      <c r="GO526"/>
      <c r="GP526"/>
      <c r="GQ526"/>
      <c r="GR526"/>
      <c r="GS526"/>
      <c r="GT526"/>
      <c r="GU526"/>
      <c r="GV526"/>
      <c r="GW526"/>
      <c r="GX526"/>
      <c r="GY526"/>
      <c r="GZ526"/>
      <c r="HA526"/>
      <c r="HB526"/>
      <c r="HC526"/>
      <c r="HD526"/>
      <c r="HE526"/>
      <c r="HF526"/>
      <c r="HG526"/>
      <c r="HH526"/>
      <c r="HI526"/>
      <c r="HJ526"/>
      <c r="HK526"/>
      <c r="HL526"/>
      <c r="HM526"/>
      <c r="HN526"/>
      <c r="HO526"/>
      <c r="HP526"/>
      <c r="HQ526"/>
      <c r="HR526"/>
      <c r="HS526"/>
      <c r="HT526"/>
      <c r="HU526"/>
      <c r="HV526"/>
      <c r="HW526"/>
      <c r="HX526"/>
      <c r="HY526"/>
      <c r="HZ526"/>
      <c r="IA526"/>
      <c r="IB526"/>
      <c r="IC526"/>
      <c r="ID526"/>
      <c r="IE526"/>
      <c r="IF526"/>
      <c r="IG526"/>
      <c r="IH526"/>
      <c r="II526"/>
      <c r="IJ526"/>
      <c r="IK526"/>
      <c r="IL526"/>
      <c r="IM526"/>
      <c r="IN526"/>
      <c r="IO526"/>
      <c r="IP526"/>
      <c r="IQ526"/>
      <c r="IR526"/>
      <c r="IS526"/>
      <c r="IT526"/>
      <c r="IU526"/>
      <c r="IV526"/>
    </row>
    <row r="527" spans="1:256" ht="12" customHeight="1" x14ac:dyDescent="0.2">
      <c r="A527"/>
      <c r="B527"/>
      <c r="C527"/>
      <c r="D527"/>
      <c r="E527"/>
      <c r="F527"/>
      <c r="G527"/>
      <c r="H527" s="645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  <c r="GF527"/>
      <c r="GG527"/>
      <c r="GH527"/>
      <c r="GI527"/>
      <c r="GJ527"/>
      <c r="GK527"/>
      <c r="GL527"/>
      <c r="GM527"/>
      <c r="GN527"/>
      <c r="GO527"/>
      <c r="GP527"/>
      <c r="GQ527"/>
      <c r="GR527"/>
      <c r="GS527"/>
      <c r="GT527"/>
      <c r="GU527"/>
      <c r="GV527"/>
      <c r="GW527"/>
      <c r="GX527"/>
      <c r="GY527"/>
      <c r="GZ527"/>
      <c r="HA527"/>
      <c r="HB527"/>
      <c r="HC527"/>
      <c r="HD527"/>
      <c r="HE527"/>
      <c r="HF527"/>
      <c r="HG527"/>
      <c r="HH527"/>
      <c r="HI527"/>
      <c r="HJ527"/>
      <c r="HK527"/>
      <c r="HL527"/>
      <c r="HM527"/>
      <c r="HN527"/>
      <c r="HO527"/>
      <c r="HP527"/>
      <c r="HQ527"/>
      <c r="HR527"/>
      <c r="HS527"/>
      <c r="HT527"/>
      <c r="HU527"/>
      <c r="HV527"/>
      <c r="HW527"/>
      <c r="HX527"/>
      <c r="HY527"/>
      <c r="HZ527"/>
      <c r="IA527"/>
      <c r="IB527"/>
      <c r="IC527"/>
      <c r="ID527"/>
      <c r="IE527"/>
      <c r="IF527"/>
      <c r="IG527"/>
      <c r="IH527"/>
      <c r="II527"/>
      <c r="IJ527"/>
      <c r="IK527"/>
      <c r="IL527"/>
      <c r="IM527"/>
      <c r="IN527"/>
      <c r="IO527"/>
      <c r="IP527"/>
      <c r="IQ527"/>
      <c r="IR527"/>
      <c r="IS527"/>
      <c r="IT527"/>
      <c r="IU527"/>
      <c r="IV527"/>
    </row>
    <row r="528" spans="1:256" ht="12" customHeight="1" x14ac:dyDescent="0.2">
      <c r="A528"/>
      <c r="B528"/>
      <c r="C528"/>
      <c r="D528"/>
      <c r="E528"/>
      <c r="F528"/>
      <c r="G528"/>
      <c r="H528" s="645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  <c r="GF528"/>
      <c r="GG528"/>
      <c r="GH528"/>
      <c r="GI528"/>
      <c r="GJ528"/>
      <c r="GK528"/>
      <c r="GL528"/>
      <c r="GM528"/>
      <c r="GN528"/>
      <c r="GO528"/>
      <c r="GP528"/>
      <c r="GQ528"/>
      <c r="GR528"/>
      <c r="GS528"/>
      <c r="GT528"/>
      <c r="GU528"/>
      <c r="GV528"/>
      <c r="GW528"/>
      <c r="GX528"/>
      <c r="GY528"/>
      <c r="GZ528"/>
      <c r="HA528"/>
      <c r="HB528"/>
      <c r="HC528"/>
      <c r="HD528"/>
      <c r="HE528"/>
      <c r="HF528"/>
      <c r="HG528"/>
      <c r="HH528"/>
      <c r="HI528"/>
      <c r="HJ528"/>
      <c r="HK528"/>
      <c r="HL528"/>
      <c r="HM528"/>
      <c r="HN528"/>
      <c r="HO528"/>
      <c r="HP528"/>
      <c r="HQ528"/>
      <c r="HR528"/>
      <c r="HS528"/>
      <c r="HT528"/>
      <c r="HU528"/>
      <c r="HV528"/>
      <c r="HW528"/>
      <c r="HX528"/>
      <c r="HY528"/>
      <c r="HZ528"/>
      <c r="IA528"/>
      <c r="IB528"/>
      <c r="IC528"/>
      <c r="ID528"/>
      <c r="IE528"/>
      <c r="IF528"/>
      <c r="IG528"/>
      <c r="IH528"/>
      <c r="II528"/>
      <c r="IJ528"/>
      <c r="IK528"/>
      <c r="IL528"/>
      <c r="IM528"/>
      <c r="IN528"/>
      <c r="IO528"/>
      <c r="IP528"/>
      <c r="IQ528"/>
      <c r="IR528"/>
      <c r="IS528"/>
      <c r="IT528"/>
      <c r="IU528"/>
      <c r="IV528"/>
    </row>
    <row r="529" spans="1:256" ht="12" customHeight="1" x14ac:dyDescent="0.2">
      <c r="A529"/>
      <c r="B529"/>
      <c r="C529"/>
      <c r="D529"/>
      <c r="E529"/>
      <c r="F529"/>
      <c r="G529"/>
      <c r="H529" s="645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  <c r="FZ529"/>
      <c r="GA529"/>
      <c r="GB529"/>
      <c r="GC529"/>
      <c r="GD529"/>
      <c r="GE529"/>
      <c r="GF529"/>
      <c r="GG529"/>
      <c r="GH529"/>
      <c r="GI529"/>
      <c r="GJ529"/>
      <c r="GK529"/>
      <c r="GL529"/>
      <c r="GM529"/>
      <c r="GN529"/>
      <c r="GO529"/>
      <c r="GP529"/>
      <c r="GQ529"/>
      <c r="GR529"/>
      <c r="GS529"/>
      <c r="GT529"/>
      <c r="GU529"/>
      <c r="GV529"/>
      <c r="GW529"/>
      <c r="GX529"/>
      <c r="GY529"/>
      <c r="GZ529"/>
      <c r="HA529"/>
      <c r="HB529"/>
      <c r="HC529"/>
      <c r="HD529"/>
      <c r="HE529"/>
      <c r="HF529"/>
      <c r="HG529"/>
      <c r="HH529"/>
      <c r="HI529"/>
      <c r="HJ529"/>
      <c r="HK529"/>
      <c r="HL529"/>
      <c r="HM529"/>
      <c r="HN529"/>
      <c r="HO529"/>
      <c r="HP529"/>
      <c r="HQ529"/>
      <c r="HR529"/>
      <c r="HS529"/>
      <c r="HT529"/>
      <c r="HU529"/>
      <c r="HV529"/>
      <c r="HW529"/>
      <c r="HX529"/>
      <c r="HY529"/>
      <c r="HZ529"/>
      <c r="IA529"/>
      <c r="IB529"/>
      <c r="IC529"/>
      <c r="ID529"/>
      <c r="IE529"/>
      <c r="IF529"/>
      <c r="IG529"/>
      <c r="IH529"/>
      <c r="II529"/>
      <c r="IJ529"/>
      <c r="IK529"/>
      <c r="IL529"/>
      <c r="IM529"/>
      <c r="IN529"/>
      <c r="IO529"/>
      <c r="IP529"/>
      <c r="IQ529"/>
      <c r="IR529"/>
      <c r="IS529"/>
      <c r="IT529"/>
      <c r="IU529"/>
      <c r="IV529"/>
    </row>
    <row r="530" spans="1:256" ht="12" customHeight="1" x14ac:dyDescent="0.2">
      <c r="A530"/>
      <c r="B530"/>
      <c r="C530"/>
      <c r="D530"/>
      <c r="E530"/>
      <c r="F530"/>
      <c r="G530"/>
      <c r="H530" s="645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  <c r="FZ530"/>
      <c r="GA530"/>
      <c r="GB530"/>
      <c r="GC530"/>
      <c r="GD530"/>
      <c r="GE530"/>
      <c r="GF530"/>
      <c r="GG530"/>
      <c r="GH530"/>
      <c r="GI530"/>
      <c r="GJ530"/>
      <c r="GK530"/>
      <c r="GL530"/>
      <c r="GM530"/>
      <c r="GN530"/>
      <c r="GO530"/>
      <c r="GP530"/>
      <c r="GQ530"/>
      <c r="GR530"/>
      <c r="GS530"/>
      <c r="GT530"/>
      <c r="GU530"/>
      <c r="GV530"/>
      <c r="GW530"/>
      <c r="GX530"/>
      <c r="GY530"/>
      <c r="GZ530"/>
      <c r="HA530"/>
      <c r="HB530"/>
      <c r="HC530"/>
      <c r="HD530"/>
      <c r="HE530"/>
      <c r="HF530"/>
      <c r="HG530"/>
      <c r="HH530"/>
      <c r="HI530"/>
      <c r="HJ530"/>
      <c r="HK530"/>
      <c r="HL530"/>
      <c r="HM530"/>
      <c r="HN530"/>
      <c r="HO530"/>
      <c r="HP530"/>
      <c r="HQ530"/>
      <c r="HR530"/>
      <c r="HS530"/>
      <c r="HT530"/>
      <c r="HU530"/>
      <c r="HV530"/>
      <c r="HW530"/>
      <c r="HX530"/>
      <c r="HY530"/>
      <c r="HZ530"/>
      <c r="IA530"/>
      <c r="IB530"/>
      <c r="IC530"/>
      <c r="ID530"/>
      <c r="IE530"/>
      <c r="IF530"/>
      <c r="IG530"/>
      <c r="IH530"/>
      <c r="II530"/>
      <c r="IJ530"/>
      <c r="IK530"/>
      <c r="IL530"/>
      <c r="IM530"/>
      <c r="IN530"/>
      <c r="IO530"/>
      <c r="IP530"/>
      <c r="IQ530"/>
      <c r="IR530"/>
      <c r="IS530"/>
      <c r="IT530"/>
      <c r="IU530"/>
      <c r="IV530"/>
    </row>
    <row r="531" spans="1:256" ht="12" customHeight="1" x14ac:dyDescent="0.2">
      <c r="A531"/>
      <c r="B531"/>
      <c r="C531"/>
      <c r="D531"/>
      <c r="E531"/>
      <c r="F531"/>
      <c r="G531"/>
      <c r="H531" s="645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  <c r="GF531"/>
      <c r="GG531"/>
      <c r="GH531"/>
      <c r="GI531"/>
      <c r="GJ531"/>
      <c r="GK531"/>
      <c r="GL531"/>
      <c r="GM531"/>
      <c r="GN531"/>
      <c r="GO531"/>
      <c r="GP531"/>
      <c r="GQ531"/>
      <c r="GR531"/>
      <c r="GS531"/>
      <c r="GT531"/>
      <c r="GU531"/>
      <c r="GV531"/>
      <c r="GW531"/>
      <c r="GX531"/>
      <c r="GY531"/>
      <c r="GZ531"/>
      <c r="HA531"/>
      <c r="HB531"/>
      <c r="HC531"/>
      <c r="HD531"/>
      <c r="HE531"/>
      <c r="HF531"/>
      <c r="HG531"/>
      <c r="HH531"/>
      <c r="HI531"/>
      <c r="HJ531"/>
      <c r="HK531"/>
      <c r="HL531"/>
      <c r="HM531"/>
      <c r="HN531"/>
      <c r="HO531"/>
      <c r="HP531"/>
      <c r="HQ531"/>
      <c r="HR531"/>
      <c r="HS531"/>
      <c r="HT531"/>
      <c r="HU531"/>
      <c r="HV531"/>
      <c r="HW531"/>
      <c r="HX531"/>
      <c r="HY531"/>
      <c r="HZ531"/>
      <c r="IA531"/>
      <c r="IB531"/>
      <c r="IC531"/>
      <c r="ID531"/>
      <c r="IE531"/>
      <c r="IF531"/>
      <c r="IG531"/>
      <c r="IH531"/>
      <c r="II531"/>
      <c r="IJ531"/>
      <c r="IK531"/>
      <c r="IL531"/>
      <c r="IM531"/>
      <c r="IN531"/>
      <c r="IO531"/>
      <c r="IP531"/>
      <c r="IQ531"/>
      <c r="IR531"/>
      <c r="IS531"/>
      <c r="IT531"/>
      <c r="IU531"/>
      <c r="IV531"/>
    </row>
    <row r="532" spans="1:256" ht="12" customHeight="1" x14ac:dyDescent="0.2">
      <c r="A532"/>
      <c r="B532"/>
      <c r="C532"/>
      <c r="D532"/>
      <c r="E532"/>
      <c r="F532"/>
      <c r="G532"/>
      <c r="H532" s="645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  <c r="GF532"/>
      <c r="GG532"/>
      <c r="GH532"/>
      <c r="GI532"/>
      <c r="GJ532"/>
      <c r="GK532"/>
      <c r="GL532"/>
      <c r="GM532"/>
      <c r="GN532"/>
      <c r="GO532"/>
      <c r="GP532"/>
      <c r="GQ532"/>
      <c r="GR532"/>
      <c r="GS532"/>
      <c r="GT532"/>
      <c r="GU532"/>
      <c r="GV532"/>
      <c r="GW532"/>
      <c r="GX532"/>
      <c r="GY532"/>
      <c r="GZ532"/>
      <c r="HA532"/>
      <c r="HB532"/>
      <c r="HC532"/>
      <c r="HD532"/>
      <c r="HE532"/>
      <c r="HF532"/>
      <c r="HG532"/>
      <c r="HH532"/>
      <c r="HI532"/>
      <c r="HJ532"/>
      <c r="HK532"/>
      <c r="HL532"/>
      <c r="HM532"/>
      <c r="HN532"/>
      <c r="HO532"/>
      <c r="HP532"/>
      <c r="HQ532"/>
      <c r="HR532"/>
      <c r="HS532"/>
      <c r="HT532"/>
      <c r="HU532"/>
      <c r="HV532"/>
      <c r="HW532"/>
      <c r="HX532"/>
      <c r="HY532"/>
      <c r="HZ532"/>
      <c r="IA532"/>
      <c r="IB532"/>
      <c r="IC532"/>
      <c r="ID532"/>
      <c r="IE532"/>
      <c r="IF532"/>
      <c r="IG532"/>
      <c r="IH532"/>
      <c r="II532"/>
      <c r="IJ532"/>
      <c r="IK532"/>
      <c r="IL532"/>
      <c r="IM532"/>
      <c r="IN532"/>
      <c r="IO532"/>
      <c r="IP532"/>
      <c r="IQ532"/>
      <c r="IR532"/>
      <c r="IS532"/>
      <c r="IT532"/>
      <c r="IU532"/>
      <c r="IV532"/>
    </row>
    <row r="533" spans="1:256" ht="12" customHeight="1" x14ac:dyDescent="0.2">
      <c r="A533"/>
      <c r="B533"/>
      <c r="C533"/>
      <c r="D533"/>
      <c r="E533"/>
      <c r="F533"/>
      <c r="G533"/>
      <c r="H533" s="645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  <c r="GF533"/>
      <c r="GG533"/>
      <c r="GH533"/>
      <c r="GI533"/>
      <c r="GJ533"/>
      <c r="GK533"/>
      <c r="GL533"/>
      <c r="GM533"/>
      <c r="GN533"/>
      <c r="GO533"/>
      <c r="GP533"/>
      <c r="GQ533"/>
      <c r="GR533"/>
      <c r="GS533"/>
      <c r="GT533"/>
      <c r="GU533"/>
      <c r="GV533"/>
      <c r="GW533"/>
      <c r="GX533"/>
      <c r="GY533"/>
      <c r="GZ533"/>
      <c r="HA533"/>
      <c r="HB533"/>
      <c r="HC533"/>
      <c r="HD533"/>
      <c r="HE533"/>
      <c r="HF533"/>
      <c r="HG533"/>
      <c r="HH533"/>
      <c r="HI533"/>
      <c r="HJ533"/>
      <c r="HK533"/>
      <c r="HL533"/>
      <c r="HM533"/>
      <c r="HN533"/>
      <c r="HO533"/>
      <c r="HP533"/>
      <c r="HQ533"/>
      <c r="HR533"/>
      <c r="HS533"/>
      <c r="HT533"/>
      <c r="HU533"/>
      <c r="HV533"/>
      <c r="HW533"/>
      <c r="HX533"/>
      <c r="HY533"/>
      <c r="HZ533"/>
      <c r="IA533"/>
      <c r="IB533"/>
      <c r="IC533"/>
      <c r="ID533"/>
      <c r="IE533"/>
      <c r="IF533"/>
      <c r="IG533"/>
      <c r="IH533"/>
      <c r="II533"/>
      <c r="IJ533"/>
      <c r="IK533"/>
      <c r="IL533"/>
      <c r="IM533"/>
      <c r="IN533"/>
      <c r="IO533"/>
      <c r="IP533"/>
      <c r="IQ533"/>
      <c r="IR533"/>
      <c r="IS533"/>
      <c r="IT533"/>
      <c r="IU533"/>
      <c r="IV533"/>
    </row>
    <row r="534" spans="1:256" ht="12" customHeight="1" x14ac:dyDescent="0.2">
      <c r="A534"/>
      <c r="B534"/>
      <c r="C534"/>
      <c r="D534"/>
      <c r="E534"/>
      <c r="F534"/>
      <c r="G534"/>
      <c r="H534" s="645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  <c r="GF534"/>
      <c r="GG534"/>
      <c r="GH534"/>
      <c r="GI534"/>
      <c r="GJ534"/>
      <c r="GK534"/>
      <c r="GL534"/>
      <c r="GM534"/>
      <c r="GN534"/>
      <c r="GO534"/>
      <c r="GP534"/>
      <c r="GQ534"/>
      <c r="GR534"/>
      <c r="GS534"/>
      <c r="GT534"/>
      <c r="GU534"/>
      <c r="GV534"/>
      <c r="GW534"/>
      <c r="GX534"/>
      <c r="GY534"/>
      <c r="GZ534"/>
      <c r="HA534"/>
      <c r="HB534"/>
      <c r="HC534"/>
      <c r="HD534"/>
      <c r="HE534"/>
      <c r="HF534"/>
      <c r="HG534"/>
      <c r="HH534"/>
      <c r="HI534"/>
      <c r="HJ534"/>
      <c r="HK534"/>
      <c r="HL534"/>
      <c r="HM534"/>
      <c r="HN534"/>
      <c r="HO534"/>
      <c r="HP534"/>
      <c r="HQ534"/>
      <c r="HR534"/>
      <c r="HS534"/>
      <c r="HT534"/>
      <c r="HU534"/>
      <c r="HV534"/>
      <c r="HW534"/>
      <c r="HX534"/>
      <c r="HY534"/>
      <c r="HZ534"/>
      <c r="IA534"/>
      <c r="IB534"/>
      <c r="IC534"/>
      <c r="ID534"/>
      <c r="IE534"/>
      <c r="IF534"/>
      <c r="IG534"/>
      <c r="IH534"/>
      <c r="II534"/>
      <c r="IJ534"/>
      <c r="IK534"/>
      <c r="IL534"/>
      <c r="IM534"/>
      <c r="IN534"/>
      <c r="IO534"/>
      <c r="IP534"/>
      <c r="IQ534"/>
      <c r="IR534"/>
      <c r="IS534"/>
      <c r="IT534"/>
      <c r="IU534"/>
      <c r="IV534"/>
    </row>
    <row r="535" spans="1:256" ht="12" customHeight="1" x14ac:dyDescent="0.2">
      <c r="A535"/>
      <c r="B535"/>
      <c r="C535"/>
      <c r="D535"/>
      <c r="E535"/>
      <c r="F535"/>
      <c r="G535"/>
      <c r="H535" s="64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  <c r="GF535"/>
      <c r="GG535"/>
      <c r="GH535"/>
      <c r="GI535"/>
      <c r="GJ535"/>
      <c r="GK535"/>
      <c r="GL535"/>
      <c r="GM535"/>
      <c r="GN535"/>
      <c r="GO535"/>
      <c r="GP535"/>
      <c r="GQ535"/>
      <c r="GR535"/>
      <c r="GS535"/>
      <c r="GT535"/>
      <c r="GU535"/>
      <c r="GV535"/>
      <c r="GW535"/>
      <c r="GX535"/>
      <c r="GY535"/>
      <c r="GZ535"/>
      <c r="HA535"/>
      <c r="HB535"/>
      <c r="HC535"/>
      <c r="HD535"/>
      <c r="HE535"/>
      <c r="HF535"/>
      <c r="HG535"/>
      <c r="HH535"/>
      <c r="HI535"/>
      <c r="HJ535"/>
      <c r="HK535"/>
      <c r="HL535"/>
      <c r="HM535"/>
      <c r="HN535"/>
      <c r="HO535"/>
      <c r="HP535"/>
      <c r="HQ535"/>
      <c r="HR535"/>
      <c r="HS535"/>
      <c r="HT535"/>
      <c r="HU535"/>
      <c r="HV535"/>
      <c r="HW535"/>
      <c r="HX535"/>
      <c r="HY535"/>
      <c r="HZ535"/>
      <c r="IA535"/>
      <c r="IB535"/>
      <c r="IC535"/>
      <c r="ID535"/>
      <c r="IE535"/>
      <c r="IF535"/>
      <c r="IG535"/>
      <c r="IH535"/>
      <c r="II535"/>
      <c r="IJ535"/>
      <c r="IK535"/>
      <c r="IL535"/>
      <c r="IM535"/>
      <c r="IN535"/>
      <c r="IO535"/>
      <c r="IP535"/>
      <c r="IQ535"/>
      <c r="IR535"/>
      <c r="IS535"/>
      <c r="IT535"/>
      <c r="IU535"/>
      <c r="IV535"/>
    </row>
    <row r="536" spans="1:256" ht="12" customHeight="1" x14ac:dyDescent="0.2">
      <c r="A536"/>
      <c r="B536"/>
      <c r="C536"/>
      <c r="D536"/>
      <c r="E536"/>
      <c r="F536"/>
      <c r="G536"/>
      <c r="H536" s="645"/>
      <c r="K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  <c r="GF536"/>
      <c r="GG536"/>
      <c r="GH536"/>
      <c r="GI536"/>
      <c r="GJ536"/>
      <c r="GK536"/>
      <c r="GL536"/>
      <c r="GM536"/>
      <c r="GN536"/>
      <c r="GO536"/>
      <c r="GP536"/>
      <c r="GQ536"/>
      <c r="GR536"/>
      <c r="GS536"/>
      <c r="GT536"/>
      <c r="GU536"/>
      <c r="GV536"/>
      <c r="GW536"/>
      <c r="GX536"/>
      <c r="GY536"/>
      <c r="GZ536"/>
      <c r="HA536"/>
      <c r="HB536"/>
      <c r="HC536"/>
      <c r="HD536"/>
      <c r="HE536"/>
      <c r="HF536"/>
      <c r="HG536"/>
      <c r="HH536"/>
      <c r="HI536"/>
      <c r="HJ536"/>
      <c r="HK536"/>
      <c r="HL536"/>
      <c r="HM536"/>
      <c r="HN536"/>
      <c r="HO536"/>
      <c r="HP536"/>
      <c r="HQ536"/>
      <c r="HR536"/>
      <c r="HS536"/>
      <c r="HT536"/>
      <c r="HU536"/>
      <c r="HV536"/>
      <c r="HW536"/>
      <c r="HX536"/>
      <c r="HY536"/>
      <c r="HZ536"/>
      <c r="IA536"/>
      <c r="IB536"/>
      <c r="IC536"/>
      <c r="ID536"/>
      <c r="IE536"/>
      <c r="IF536"/>
      <c r="IG536"/>
      <c r="IH536"/>
      <c r="II536"/>
      <c r="IJ536"/>
      <c r="IK536"/>
      <c r="IL536"/>
      <c r="IM536"/>
      <c r="IN536"/>
      <c r="IO536"/>
      <c r="IP536"/>
      <c r="IQ536"/>
      <c r="IR536"/>
      <c r="IS536"/>
      <c r="IT536"/>
      <c r="IU536"/>
      <c r="IV536"/>
    </row>
    <row r="537" spans="1:256" ht="12" customHeight="1" x14ac:dyDescent="0.2">
      <c r="A537"/>
      <c r="B537"/>
      <c r="C537"/>
      <c r="D537"/>
      <c r="E537"/>
      <c r="F537"/>
      <c r="G537"/>
      <c r="H537" s="645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  <c r="GF537"/>
      <c r="GG537"/>
      <c r="GH537"/>
      <c r="GI537"/>
      <c r="GJ537"/>
      <c r="GK537"/>
      <c r="GL537"/>
      <c r="GM537"/>
      <c r="GN537"/>
      <c r="GO537"/>
      <c r="GP537"/>
      <c r="GQ537"/>
      <c r="GR537"/>
      <c r="GS537"/>
      <c r="GT537"/>
      <c r="GU537"/>
      <c r="GV537"/>
      <c r="GW537"/>
      <c r="GX537"/>
      <c r="GY537"/>
      <c r="GZ537"/>
      <c r="HA537"/>
      <c r="HB537"/>
      <c r="HC537"/>
      <c r="HD537"/>
      <c r="HE537"/>
      <c r="HF537"/>
      <c r="HG537"/>
      <c r="HH537"/>
      <c r="HI537"/>
      <c r="HJ537"/>
      <c r="HK537"/>
      <c r="HL537"/>
      <c r="HM537"/>
      <c r="HN537"/>
      <c r="HO537"/>
      <c r="HP537"/>
      <c r="HQ537"/>
      <c r="HR537"/>
      <c r="HS537"/>
      <c r="HT537"/>
      <c r="HU537"/>
      <c r="HV537"/>
      <c r="HW537"/>
      <c r="HX537"/>
      <c r="HY537"/>
      <c r="HZ537"/>
      <c r="IA537"/>
      <c r="IB537"/>
      <c r="IC537"/>
      <c r="ID537"/>
      <c r="IE537"/>
      <c r="IF537"/>
      <c r="IG537"/>
      <c r="IH537"/>
      <c r="II537"/>
      <c r="IJ537"/>
      <c r="IK537"/>
      <c r="IL537"/>
      <c r="IM537"/>
      <c r="IN537"/>
      <c r="IO537"/>
      <c r="IP537"/>
      <c r="IQ537"/>
      <c r="IR537"/>
      <c r="IS537"/>
      <c r="IT537"/>
      <c r="IU537"/>
      <c r="IV537"/>
    </row>
    <row r="538" spans="1:256" ht="12" customHeight="1" x14ac:dyDescent="0.2">
      <c r="A538"/>
      <c r="B538"/>
      <c r="C538"/>
      <c r="D538"/>
      <c r="E538"/>
      <c r="F538"/>
      <c r="G538"/>
      <c r="H538" s="645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  <c r="GF538"/>
      <c r="GG538"/>
      <c r="GH538"/>
      <c r="GI538"/>
      <c r="GJ538"/>
      <c r="GK538"/>
      <c r="GL538"/>
      <c r="GM538"/>
      <c r="GN538"/>
      <c r="GO538"/>
      <c r="GP538"/>
      <c r="GQ538"/>
      <c r="GR538"/>
      <c r="GS538"/>
      <c r="GT538"/>
      <c r="GU538"/>
      <c r="GV538"/>
      <c r="GW538"/>
      <c r="GX538"/>
      <c r="GY538"/>
      <c r="GZ538"/>
      <c r="HA538"/>
      <c r="HB538"/>
      <c r="HC538"/>
      <c r="HD538"/>
      <c r="HE538"/>
      <c r="HF538"/>
      <c r="HG538"/>
      <c r="HH538"/>
      <c r="HI538"/>
      <c r="HJ538"/>
      <c r="HK538"/>
      <c r="HL538"/>
      <c r="HM538"/>
      <c r="HN538"/>
      <c r="HO538"/>
      <c r="HP538"/>
      <c r="HQ538"/>
      <c r="HR538"/>
      <c r="HS538"/>
      <c r="HT538"/>
      <c r="HU538"/>
      <c r="HV538"/>
      <c r="HW538"/>
      <c r="HX538"/>
      <c r="HY538"/>
      <c r="HZ538"/>
      <c r="IA538"/>
      <c r="IB538"/>
      <c r="IC538"/>
      <c r="ID538"/>
      <c r="IE538"/>
      <c r="IF538"/>
      <c r="IG538"/>
      <c r="IH538"/>
      <c r="II538"/>
      <c r="IJ538"/>
      <c r="IK538"/>
      <c r="IL538"/>
      <c r="IM538"/>
      <c r="IN538"/>
      <c r="IO538"/>
      <c r="IP538"/>
      <c r="IQ538"/>
      <c r="IR538"/>
      <c r="IS538"/>
      <c r="IT538"/>
      <c r="IU538"/>
      <c r="IV538"/>
    </row>
    <row r="539" spans="1:256" ht="12" customHeight="1" x14ac:dyDescent="0.2">
      <c r="A539"/>
      <c r="B539"/>
      <c r="C539"/>
      <c r="D539"/>
      <c r="E539"/>
      <c r="F539"/>
      <c r="G539"/>
      <c r="H539" s="645"/>
    </row>
    <row r="540" spans="1:256" ht="12" customHeight="1" x14ac:dyDescent="0.2">
      <c r="A540"/>
      <c r="B540"/>
      <c r="C540"/>
      <c r="D540"/>
      <c r="E540"/>
      <c r="F540"/>
      <c r="G540"/>
      <c r="H540" s="645"/>
    </row>
    <row r="541" spans="1:256" ht="12" customHeight="1" x14ac:dyDescent="0.2">
      <c r="A541"/>
      <c r="B541"/>
      <c r="C541"/>
      <c r="D541"/>
      <c r="E541"/>
      <c r="F541"/>
      <c r="G541"/>
      <c r="H541" s="645"/>
    </row>
    <row r="542" spans="1:256" ht="12" customHeight="1" x14ac:dyDescent="0.2">
      <c r="A542"/>
      <c r="B542"/>
      <c r="C542"/>
      <c r="D542"/>
      <c r="E542"/>
      <c r="F542"/>
      <c r="G542"/>
      <c r="H542" s="645"/>
    </row>
    <row r="543" spans="1:256" ht="12" customHeight="1" x14ac:dyDescent="0.2">
      <c r="A543"/>
      <c r="B543"/>
      <c r="C543"/>
      <c r="D543"/>
      <c r="E543"/>
      <c r="F543"/>
      <c r="G543"/>
      <c r="H543" s="645"/>
    </row>
    <row r="544" spans="1:256" ht="12" customHeight="1" x14ac:dyDescent="0.2">
      <c r="A544"/>
      <c r="B544"/>
      <c r="C544"/>
      <c r="D544"/>
      <c r="E544"/>
      <c r="F544"/>
      <c r="G544"/>
      <c r="H544" s="645"/>
    </row>
    <row r="545" spans="1:8" ht="12" customHeight="1" x14ac:dyDescent="0.2">
      <c r="A545"/>
      <c r="B545"/>
      <c r="C545"/>
      <c r="D545"/>
      <c r="E545"/>
      <c r="F545"/>
      <c r="G545"/>
      <c r="H545" s="645"/>
    </row>
    <row r="546" spans="1:8" ht="12" customHeight="1" x14ac:dyDescent="0.2">
      <c r="A546"/>
      <c r="B546"/>
      <c r="C546"/>
      <c r="D546"/>
      <c r="E546"/>
      <c r="F546"/>
      <c r="G546"/>
      <c r="H546" s="645"/>
    </row>
    <row r="547" spans="1:8" ht="12" customHeight="1" x14ac:dyDescent="0.2">
      <c r="A547"/>
      <c r="B547"/>
    </row>
    <row r="548" spans="1:8" ht="12" customHeight="1" x14ac:dyDescent="0.2">
      <c r="A548"/>
      <c r="B548"/>
    </row>
    <row r="549" spans="1:8" ht="12" customHeight="1" x14ac:dyDescent="0.2">
      <c r="A549"/>
      <c r="B549"/>
    </row>
    <row r="550" spans="1:8" ht="12" customHeight="1" x14ac:dyDescent="0.2"/>
    <row r="551" spans="1:8" ht="12" customHeight="1" x14ac:dyDescent="0.2"/>
    <row r="552" spans="1:8" ht="12" customHeight="1" x14ac:dyDescent="0.2"/>
    <row r="553" spans="1:8" ht="12" customHeight="1" x14ac:dyDescent="0.2"/>
    <row r="554" spans="1:8" ht="12" customHeight="1" x14ac:dyDescent="0.2"/>
    <row r="555" spans="1:8" ht="12" customHeight="1" x14ac:dyDescent="0.2"/>
    <row r="556" spans="1:8" ht="12" customHeight="1" x14ac:dyDescent="0.2"/>
    <row r="557" spans="1:8" ht="12" customHeight="1" x14ac:dyDescent="0.2"/>
    <row r="558" spans="1:8" ht="12" customHeight="1" x14ac:dyDescent="0.2"/>
    <row r="559" spans="1:8" ht="12" customHeight="1" x14ac:dyDescent="0.2"/>
    <row r="560" spans="1:8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</sheetData>
  <mergeCells count="3">
    <mergeCell ref="A57:H57"/>
    <mergeCell ref="A137:H137"/>
    <mergeCell ref="M190:P190"/>
  </mergeCells>
  <pageMargins left="0.78749999999999998" right="0.22986111111111113" top="0.53055555555555556" bottom="0.4" header="0.51180555555555562" footer="0.5118055555555556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B1:K61"/>
  <sheetViews>
    <sheetView topLeftCell="A18" zoomScaleNormal="100" workbookViewId="0">
      <selection activeCell="I60" sqref="I60"/>
    </sheetView>
  </sheetViews>
  <sheetFormatPr defaultRowHeight="12.75" x14ac:dyDescent="0.2"/>
  <cols>
    <col min="1" max="1" width="2" style="13" customWidth="1"/>
    <col min="2" max="2" width="13.140625" style="13" customWidth="1"/>
    <col min="3" max="3" width="7.7109375" style="37" customWidth="1"/>
    <col min="4" max="4" width="6.7109375" style="13" customWidth="1"/>
    <col min="5" max="5" width="20.28515625" style="13" customWidth="1"/>
    <col min="6" max="6" width="29.42578125" style="13" customWidth="1"/>
    <col min="7" max="7" width="7.85546875" style="13" customWidth="1"/>
    <col min="8" max="8" width="15" style="14" customWidth="1"/>
    <col min="9" max="9" width="8.5703125" style="13" customWidth="1"/>
    <col min="10" max="10" width="8.85546875" style="13" customWidth="1"/>
    <col min="11" max="11" width="11.85546875" style="13" customWidth="1"/>
    <col min="12" max="16384" width="9.140625" style="13"/>
  </cols>
  <sheetData>
    <row r="1" spans="2:11" ht="18.75" x14ac:dyDescent="0.3">
      <c r="B1" s="15" t="s">
        <v>106</v>
      </c>
      <c r="C1" s="157"/>
      <c r="D1" s="8"/>
      <c r="E1" s="13" t="s">
        <v>1136</v>
      </c>
    </row>
    <row r="2" spans="2:11" ht="18.75" x14ac:dyDescent="0.3">
      <c r="B2" s="15"/>
      <c r="C2" s="157"/>
      <c r="D2" s="8"/>
      <c r="E2" s="13" t="s">
        <v>1137</v>
      </c>
    </row>
    <row r="4" spans="2:11" x14ac:dyDescent="0.2">
      <c r="B4" s="16" t="s">
        <v>108</v>
      </c>
      <c r="C4" s="16" t="s">
        <v>109</v>
      </c>
      <c r="D4" s="16" t="s">
        <v>110</v>
      </c>
      <c r="E4" s="16" t="s">
        <v>111</v>
      </c>
      <c r="F4" s="16" t="s">
        <v>112</v>
      </c>
      <c r="G4" s="16" t="s">
        <v>113</v>
      </c>
      <c r="H4" s="17" t="s">
        <v>114</v>
      </c>
      <c r="I4" s="862" t="s">
        <v>115</v>
      </c>
      <c r="J4" s="862"/>
      <c r="K4" s="16" t="s">
        <v>116</v>
      </c>
    </row>
    <row r="5" spans="2:11" x14ac:dyDescent="0.2">
      <c r="B5" s="62" t="s">
        <v>117</v>
      </c>
      <c r="C5" s="62" t="s">
        <v>118</v>
      </c>
      <c r="D5" s="62" t="s">
        <v>119</v>
      </c>
      <c r="E5" s="62" t="s">
        <v>120</v>
      </c>
      <c r="F5" s="62"/>
      <c r="G5" s="62" t="s">
        <v>121</v>
      </c>
      <c r="H5" s="63" t="s">
        <v>122</v>
      </c>
      <c r="I5" s="16" t="s">
        <v>123</v>
      </c>
      <c r="J5" s="16" t="s">
        <v>124</v>
      </c>
      <c r="K5" s="62"/>
    </row>
    <row r="6" spans="2:11" x14ac:dyDescent="0.2">
      <c r="B6" s="33">
        <v>42314</v>
      </c>
      <c r="C6" s="34">
        <v>77209</v>
      </c>
      <c r="D6" s="23"/>
      <c r="E6" s="25" t="s">
        <v>433</v>
      </c>
      <c r="F6" s="25" t="s">
        <v>434</v>
      </c>
      <c r="G6" s="25">
        <v>1</v>
      </c>
      <c r="H6" s="24">
        <v>1500</v>
      </c>
      <c r="I6" s="23"/>
      <c r="J6" s="23"/>
      <c r="K6" s="23" t="s">
        <v>1138</v>
      </c>
    </row>
    <row r="7" spans="2:11" x14ac:dyDescent="0.2">
      <c r="B7" s="33"/>
      <c r="C7" s="34"/>
      <c r="D7" s="23"/>
      <c r="E7" s="25"/>
      <c r="F7" s="25"/>
      <c r="G7" s="25"/>
      <c r="H7" s="24"/>
      <c r="I7" s="23"/>
      <c r="J7" s="23"/>
      <c r="K7" s="23"/>
    </row>
    <row r="8" spans="2:11" x14ac:dyDescent="0.2">
      <c r="B8" s="33"/>
      <c r="C8" s="34"/>
      <c r="D8" s="23"/>
      <c r="E8" s="25"/>
      <c r="F8" s="25"/>
      <c r="G8" s="25"/>
      <c r="H8" s="24"/>
      <c r="I8" s="23"/>
      <c r="J8" s="23"/>
      <c r="K8" s="23"/>
    </row>
    <row r="9" spans="2:11" x14ac:dyDescent="0.2">
      <c r="B9" s="33"/>
      <c r="C9" s="34"/>
      <c r="D9" s="23"/>
      <c r="E9" s="25"/>
      <c r="F9" s="25"/>
      <c r="G9" s="25"/>
      <c r="H9" s="24"/>
      <c r="I9" s="23"/>
      <c r="J9" s="23"/>
      <c r="K9" s="23"/>
    </row>
    <row r="10" spans="2:11" x14ac:dyDescent="0.2">
      <c r="B10" s="33"/>
      <c r="C10" s="34"/>
      <c r="D10" s="23"/>
      <c r="E10" s="25"/>
      <c r="F10" s="25"/>
      <c r="G10" s="25"/>
      <c r="H10" s="24"/>
      <c r="I10" s="23"/>
      <c r="J10" s="23"/>
      <c r="K10" s="23"/>
    </row>
    <row r="11" spans="2:11" x14ac:dyDescent="0.2">
      <c r="B11" s="27"/>
      <c r="C11" s="163"/>
      <c r="D11" s="27"/>
      <c r="E11" s="28"/>
      <c r="F11" s="28"/>
      <c r="G11" s="28"/>
      <c r="H11" s="29"/>
      <c r="I11" s="27"/>
      <c r="J11" s="27"/>
      <c r="K11" s="27"/>
    </row>
    <row r="12" spans="2:11" x14ac:dyDescent="0.2">
      <c r="B12" s="126"/>
      <c r="C12" s="160"/>
      <c r="D12" s="128"/>
      <c r="E12" s="652" t="s">
        <v>747</v>
      </c>
      <c r="F12" s="126"/>
      <c r="G12" s="128"/>
      <c r="H12" s="45">
        <f>SUM(H6:H11)</f>
        <v>1500</v>
      </c>
      <c r="I12" s="126"/>
      <c r="J12" s="103"/>
      <c r="K12" s="128"/>
    </row>
    <row r="14" spans="2:11" ht="14.25" x14ac:dyDescent="0.2">
      <c r="B14" s="130"/>
      <c r="C14" s="132"/>
      <c r="D14" s="137"/>
      <c r="E14" s="133" t="s">
        <v>747</v>
      </c>
      <c r="F14" s="130"/>
      <c r="G14" s="137"/>
      <c r="H14" s="135">
        <f>H12</f>
        <v>1500</v>
      </c>
      <c r="I14" s="130"/>
      <c r="J14" s="132"/>
      <c r="K14" s="137"/>
    </row>
    <row r="17" spans="2:9" ht="15" x14ac:dyDescent="0.2">
      <c r="B17" s="1" t="s">
        <v>273</v>
      </c>
      <c r="C17" s="1"/>
      <c r="E17" s="1" t="s">
        <v>748</v>
      </c>
      <c r="G17" s="12" t="s">
        <v>690</v>
      </c>
      <c r="H17" s="1"/>
      <c r="I17" s="1" t="s">
        <v>748</v>
      </c>
    </row>
    <row r="18" spans="2:9" ht="15" x14ac:dyDescent="0.2">
      <c r="C18" s="13"/>
      <c r="G18" s="1"/>
      <c r="H18" s="1"/>
      <c r="I18"/>
    </row>
    <row r="19" spans="2:9" ht="15" x14ac:dyDescent="0.2">
      <c r="C19" s="13"/>
      <c r="G19" s="1"/>
      <c r="H19" s="1"/>
      <c r="I19" s="1"/>
    </row>
    <row r="20" spans="2:9" ht="15" x14ac:dyDescent="0.2">
      <c r="C20" s="13"/>
      <c r="F20" s="1"/>
      <c r="G20" s="1"/>
      <c r="H20" s="1"/>
      <c r="I20" s="1" t="s">
        <v>748</v>
      </c>
    </row>
    <row r="21" spans="2:9" ht="15" x14ac:dyDescent="0.2">
      <c r="C21" s="13"/>
      <c r="F21"/>
      <c r="G21" s="1"/>
      <c r="H21" s="1"/>
      <c r="I21" s="1"/>
    </row>
    <row r="22" spans="2:9" ht="15" x14ac:dyDescent="0.2">
      <c r="C22" s="13"/>
      <c r="F22"/>
      <c r="G22" s="1"/>
      <c r="H22" s="1"/>
      <c r="I22" s="1"/>
    </row>
    <row r="23" spans="2:9" ht="15" x14ac:dyDescent="0.2">
      <c r="C23" s="13"/>
      <c r="F23"/>
      <c r="G23" s="1"/>
      <c r="H23" s="1"/>
      <c r="I23" s="1" t="s">
        <v>748</v>
      </c>
    </row>
    <row r="24" spans="2:9" ht="15" x14ac:dyDescent="0.2">
      <c r="C24" s="13"/>
      <c r="F24"/>
      <c r="G24" s="1"/>
      <c r="H24" s="1"/>
      <c r="I24" s="1"/>
    </row>
    <row r="25" spans="2:9" ht="15" x14ac:dyDescent="0.2">
      <c r="C25" s="13"/>
      <c r="F25"/>
      <c r="G25" s="1"/>
      <c r="H25" s="1"/>
      <c r="I25" s="1"/>
    </row>
    <row r="26" spans="2:9" ht="15" x14ac:dyDescent="0.2">
      <c r="C26" s="13"/>
      <c r="F26"/>
      <c r="G26" s="1"/>
      <c r="H26" s="1"/>
      <c r="I26" s="1"/>
    </row>
    <row r="27" spans="2:9" ht="15" x14ac:dyDescent="0.2">
      <c r="C27" s="13"/>
      <c r="F27"/>
      <c r="G27" s="1"/>
      <c r="H27" s="1"/>
      <c r="I27" s="1"/>
    </row>
    <row r="28" spans="2:9" ht="15" x14ac:dyDescent="0.2">
      <c r="C28" s="13"/>
      <c r="F28"/>
      <c r="G28" s="1"/>
      <c r="H28" s="1"/>
      <c r="I28" s="1"/>
    </row>
    <row r="36" spans="2:11" ht="18.75" x14ac:dyDescent="0.3">
      <c r="B36" s="15" t="s">
        <v>106</v>
      </c>
      <c r="C36" s="157"/>
      <c r="D36" s="8"/>
      <c r="E36" s="13" t="s">
        <v>1327</v>
      </c>
    </row>
    <row r="37" spans="2:11" ht="18.75" x14ac:dyDescent="0.3">
      <c r="B37" s="15"/>
      <c r="C37" s="157"/>
      <c r="D37" s="8"/>
      <c r="E37" s="13" t="s">
        <v>1328</v>
      </c>
    </row>
    <row r="38" spans="2:11" x14ac:dyDescent="0.2">
      <c r="C38" s="747"/>
    </row>
    <row r="39" spans="2:11" x14ac:dyDescent="0.2">
      <c r="B39" s="16" t="s">
        <v>108</v>
      </c>
      <c r="C39" s="16" t="s">
        <v>109</v>
      </c>
      <c r="D39" s="16"/>
      <c r="E39" s="16"/>
      <c r="F39" s="16" t="s">
        <v>112</v>
      </c>
      <c r="G39" s="16" t="s">
        <v>113</v>
      </c>
      <c r="H39" s="17" t="s">
        <v>114</v>
      </c>
      <c r="I39" s="862" t="s">
        <v>115</v>
      </c>
      <c r="J39" s="862"/>
      <c r="K39" s="16" t="s">
        <v>116</v>
      </c>
    </row>
    <row r="40" spans="2:11" x14ac:dyDescent="0.2">
      <c r="B40" s="62" t="s">
        <v>117</v>
      </c>
      <c r="C40" s="62" t="s">
        <v>118</v>
      </c>
      <c r="D40" s="62"/>
      <c r="E40" s="62"/>
      <c r="F40" s="62"/>
      <c r="G40" s="62" t="s">
        <v>121</v>
      </c>
      <c r="H40" s="63" t="s">
        <v>122</v>
      </c>
      <c r="I40" s="16" t="s">
        <v>123</v>
      </c>
      <c r="J40" s="16" t="s">
        <v>124</v>
      </c>
      <c r="K40" s="62"/>
    </row>
    <row r="41" spans="2:11" x14ac:dyDescent="0.2">
      <c r="B41" s="33">
        <v>43720</v>
      </c>
      <c r="C41" s="34">
        <v>880013</v>
      </c>
      <c r="D41" s="23"/>
      <c r="E41" s="25"/>
      <c r="F41" s="25" t="s">
        <v>1329</v>
      </c>
      <c r="G41" s="25">
        <v>1</v>
      </c>
      <c r="H41" s="24">
        <v>1990</v>
      </c>
      <c r="I41" s="23"/>
      <c r="J41" s="23"/>
      <c r="K41" s="23" t="s">
        <v>1138</v>
      </c>
    </row>
    <row r="42" spans="2:11" x14ac:dyDescent="0.2">
      <c r="B42" s="33">
        <v>43720</v>
      </c>
      <c r="C42" s="34">
        <v>880013</v>
      </c>
      <c r="D42" s="23"/>
      <c r="E42" s="25"/>
      <c r="F42" s="25" t="s">
        <v>1330</v>
      </c>
      <c r="G42" s="25">
        <v>1</v>
      </c>
      <c r="H42" s="24">
        <v>3240</v>
      </c>
      <c r="I42" s="23"/>
      <c r="J42" s="23"/>
      <c r="K42" s="23" t="s">
        <v>1138</v>
      </c>
    </row>
    <row r="43" spans="2:11" x14ac:dyDescent="0.2">
      <c r="B43" s="33"/>
      <c r="C43" s="34"/>
      <c r="D43" s="23"/>
      <c r="E43" s="25"/>
      <c r="F43" s="25"/>
      <c r="G43" s="25"/>
      <c r="H43" s="24"/>
      <c r="I43" s="23"/>
      <c r="J43" s="23"/>
      <c r="K43" s="23"/>
    </row>
    <row r="44" spans="2:11" x14ac:dyDescent="0.2">
      <c r="B44" s="33"/>
      <c r="C44" s="34"/>
      <c r="D44" s="23"/>
      <c r="E44" s="25"/>
      <c r="F44" s="25"/>
      <c r="G44" s="25"/>
      <c r="H44" s="24"/>
      <c r="I44" s="23"/>
      <c r="J44" s="23"/>
      <c r="K44" s="23"/>
    </row>
    <row r="45" spans="2:11" x14ac:dyDescent="0.2">
      <c r="B45" s="33"/>
      <c r="C45" s="34"/>
      <c r="D45" s="23"/>
      <c r="E45" s="25"/>
      <c r="F45" s="25"/>
      <c r="G45" s="25"/>
      <c r="H45" s="24"/>
      <c r="I45" s="23"/>
      <c r="J45" s="23"/>
      <c r="K45" s="23"/>
    </row>
    <row r="46" spans="2:11" x14ac:dyDescent="0.2">
      <c r="B46" s="27"/>
      <c r="C46" s="163"/>
      <c r="D46" s="27"/>
      <c r="E46" s="28"/>
      <c r="F46" s="28"/>
      <c r="G46" s="28"/>
      <c r="H46" s="29"/>
      <c r="I46" s="27"/>
      <c r="J46" s="27"/>
      <c r="K46" s="27"/>
    </row>
    <row r="47" spans="2:11" x14ac:dyDescent="0.2">
      <c r="B47" s="126"/>
      <c r="C47" s="160"/>
      <c r="D47" s="128"/>
      <c r="E47" s="746" t="s">
        <v>747</v>
      </c>
      <c r="F47" s="126"/>
      <c r="G47" s="128"/>
      <c r="H47" s="45">
        <f>SUM(H41:H46)</f>
        <v>5230</v>
      </c>
      <c r="I47" s="126"/>
      <c r="J47" s="103"/>
      <c r="K47" s="128"/>
    </row>
    <row r="48" spans="2:11" x14ac:dyDescent="0.2">
      <c r="C48" s="747"/>
    </row>
    <row r="49" spans="2:11" ht="14.25" x14ac:dyDescent="0.2">
      <c r="B49" s="130"/>
      <c r="C49" s="132"/>
      <c r="D49" s="137"/>
      <c r="E49" s="133" t="s">
        <v>747</v>
      </c>
      <c r="F49" s="130"/>
      <c r="G49" s="137"/>
      <c r="H49" s="135">
        <f>H47</f>
        <v>5230</v>
      </c>
      <c r="I49" s="130"/>
      <c r="J49" s="132"/>
      <c r="K49" s="137"/>
    </row>
    <row r="50" spans="2:11" x14ac:dyDescent="0.2">
      <c r="C50" s="747"/>
    </row>
    <row r="51" spans="2:11" x14ac:dyDescent="0.2">
      <c r="C51" s="747"/>
    </row>
    <row r="52" spans="2:11" ht="15" x14ac:dyDescent="0.2">
      <c r="B52" s="1" t="s">
        <v>273</v>
      </c>
      <c r="C52" s="1"/>
      <c r="E52" s="1" t="s">
        <v>748</v>
      </c>
      <c r="G52" s="12" t="s">
        <v>690</v>
      </c>
      <c r="H52" s="1"/>
      <c r="I52" s="1" t="s">
        <v>748</v>
      </c>
    </row>
    <row r="53" spans="2:11" ht="15" x14ac:dyDescent="0.2">
      <c r="C53" s="13"/>
      <c r="G53" s="1"/>
      <c r="H53" s="1"/>
      <c r="I53"/>
    </row>
    <row r="54" spans="2:11" ht="15" x14ac:dyDescent="0.2">
      <c r="C54" s="13"/>
      <c r="G54" s="1"/>
      <c r="H54" s="1"/>
      <c r="I54" s="1"/>
    </row>
    <row r="55" spans="2:11" ht="15" x14ac:dyDescent="0.2">
      <c r="C55" s="13"/>
      <c r="F55" s="1"/>
      <c r="G55" s="1"/>
      <c r="H55" s="1"/>
      <c r="I55" s="1" t="s">
        <v>748</v>
      </c>
    </row>
    <row r="56" spans="2:11" ht="15" x14ac:dyDescent="0.2">
      <c r="C56" s="13"/>
      <c r="F56"/>
      <c r="G56" s="1"/>
      <c r="H56" s="1"/>
      <c r="I56" s="1"/>
    </row>
    <row r="57" spans="2:11" ht="15" x14ac:dyDescent="0.2">
      <c r="C57" s="13"/>
      <c r="F57"/>
      <c r="G57" s="1"/>
      <c r="H57" s="1"/>
      <c r="I57" s="1"/>
    </row>
    <row r="58" spans="2:11" ht="15" x14ac:dyDescent="0.2">
      <c r="C58" s="13"/>
      <c r="F58"/>
      <c r="G58" s="1"/>
      <c r="H58" s="1"/>
      <c r="I58" s="1" t="s">
        <v>748</v>
      </c>
    </row>
    <row r="59" spans="2:11" ht="15" x14ac:dyDescent="0.2">
      <c r="C59" s="13"/>
      <c r="F59"/>
      <c r="G59" s="1"/>
      <c r="H59" s="1"/>
      <c r="I59" s="1"/>
    </row>
    <row r="60" spans="2:11" ht="15" x14ac:dyDescent="0.2">
      <c r="C60" s="13"/>
      <c r="F60"/>
      <c r="G60" s="1"/>
      <c r="H60" s="1"/>
      <c r="I60" s="1"/>
    </row>
    <row r="61" spans="2:11" ht="15" x14ac:dyDescent="0.2">
      <c r="C61" s="13"/>
      <c r="F61"/>
      <c r="G61" s="1"/>
      <c r="H61" s="1"/>
      <c r="I61" s="1"/>
    </row>
  </sheetData>
  <mergeCells count="2">
    <mergeCell ref="I4:J4"/>
    <mergeCell ref="I39:J39"/>
  </mergeCells>
  <pageMargins left="0.74791666666666667" right="0.74791666666666667" top="0.7208333333333333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4:G46"/>
  <sheetViews>
    <sheetView topLeftCell="A9" workbookViewId="0">
      <selection activeCell="J20" sqref="J20"/>
    </sheetView>
  </sheetViews>
  <sheetFormatPr defaultColWidth="11.5703125" defaultRowHeight="15" x14ac:dyDescent="0.2"/>
  <cols>
    <col min="1" max="16384" width="11.5703125" style="1"/>
  </cols>
  <sheetData>
    <row r="4" spans="1:7" s="2" customFormat="1" ht="20.25" x14ac:dyDescent="0.3">
      <c r="A4" s="858" t="s">
        <v>6</v>
      </c>
      <c r="B4" s="858"/>
      <c r="C4" s="858"/>
      <c r="D4" s="858"/>
      <c r="E4" s="858"/>
      <c r="F4" s="858"/>
      <c r="G4" s="858"/>
    </row>
    <row r="5" spans="1:7" s="3" customFormat="1" ht="16.5" x14ac:dyDescent="0.25">
      <c r="A5" s="859" t="s">
        <v>7</v>
      </c>
      <c r="B5" s="859"/>
      <c r="C5" s="859"/>
      <c r="D5" s="859"/>
      <c r="E5" s="859"/>
      <c r="F5" s="859"/>
      <c r="G5" s="859"/>
    </row>
    <row r="8" spans="1:7" x14ac:dyDescent="0.2">
      <c r="A8" s="1" t="s">
        <v>8</v>
      </c>
    </row>
    <row r="9" spans="1:7" x14ac:dyDescent="0.2">
      <c r="A9" s="1" t="s">
        <v>9</v>
      </c>
    </row>
    <row r="10" spans="1:7" x14ac:dyDescent="0.2">
      <c r="A10" s="1" t="s">
        <v>10</v>
      </c>
    </row>
    <row r="11" spans="1:7" x14ac:dyDescent="0.2">
      <c r="A11" s="1" t="s">
        <v>11</v>
      </c>
    </row>
    <row r="12" spans="1:7" x14ac:dyDescent="0.2">
      <c r="A12" s="1" t="s">
        <v>12</v>
      </c>
    </row>
    <row r="13" spans="1:7" x14ac:dyDescent="0.2">
      <c r="A13" s="1" t="s">
        <v>1475</v>
      </c>
    </row>
    <row r="14" spans="1:7" x14ac:dyDescent="0.2">
      <c r="A14" s="1" t="s">
        <v>1476</v>
      </c>
    </row>
    <row r="16" spans="1:7" x14ac:dyDescent="0.2">
      <c r="A16" s="1" t="s">
        <v>13</v>
      </c>
    </row>
    <row r="17" spans="1:4" x14ac:dyDescent="0.2">
      <c r="A17" s="1" t="s">
        <v>1477</v>
      </c>
    </row>
    <row r="21" spans="1:4" x14ac:dyDescent="0.2">
      <c r="A21" s="1" t="s">
        <v>14</v>
      </c>
    </row>
    <row r="24" spans="1:4" x14ac:dyDescent="0.2">
      <c r="B24" s="1" t="s">
        <v>1390</v>
      </c>
      <c r="D24" s="1" t="s">
        <v>5</v>
      </c>
    </row>
    <row r="27" spans="1:4" x14ac:dyDescent="0.2">
      <c r="B27" s="1" t="s">
        <v>16</v>
      </c>
      <c r="D27" s="1" t="s">
        <v>5</v>
      </c>
    </row>
    <row r="30" spans="1:4" x14ac:dyDescent="0.2">
      <c r="B30" s="1" t="s">
        <v>1391</v>
      </c>
      <c r="D30" s="1" t="s">
        <v>5</v>
      </c>
    </row>
    <row r="35" spans="1:7" x14ac:dyDescent="0.2">
      <c r="A35" s="1" t="s">
        <v>17</v>
      </c>
    </row>
    <row r="38" spans="1:7" x14ac:dyDescent="0.2">
      <c r="B38" s="1" t="s">
        <v>18</v>
      </c>
      <c r="D38" s="1" t="s">
        <v>5</v>
      </c>
    </row>
    <row r="44" spans="1:7" x14ac:dyDescent="0.2">
      <c r="E44" s="851" t="s">
        <v>5</v>
      </c>
      <c r="F44" s="851"/>
      <c r="G44" s="851"/>
    </row>
    <row r="45" spans="1:7" x14ac:dyDescent="0.2">
      <c r="A45" s="1" t="s">
        <v>1478</v>
      </c>
      <c r="E45" s="851" t="s">
        <v>1392</v>
      </c>
      <c r="F45" s="851"/>
      <c r="G45" s="851"/>
    </row>
    <row r="46" spans="1:7" x14ac:dyDescent="0.2">
      <c r="D46"/>
      <c r="E46"/>
      <c r="F46"/>
      <c r="G46"/>
    </row>
  </sheetData>
  <mergeCells count="4">
    <mergeCell ref="A4:G4"/>
    <mergeCell ref="A5:G5"/>
    <mergeCell ref="E44:G44"/>
    <mergeCell ref="E45:G45"/>
  </mergeCells>
  <pageMargins left="1.1236111111111111" right="0.78749999999999998" top="0.78749999999999998" bottom="0.78749999999999998" header="0.51180555555555562" footer="0.51180555555555562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</sheetPr>
  <dimension ref="B1:N129"/>
  <sheetViews>
    <sheetView topLeftCell="A47" zoomScaleNormal="100" workbookViewId="0">
      <selection activeCell="H22" sqref="H22"/>
    </sheetView>
  </sheetViews>
  <sheetFormatPr defaultRowHeight="12.75" x14ac:dyDescent="0.2"/>
  <cols>
    <col min="1" max="1" width="2" style="13" customWidth="1"/>
    <col min="2" max="2" width="13.140625" style="13" customWidth="1"/>
    <col min="3" max="3" width="7.7109375" style="37" customWidth="1"/>
    <col min="4" max="4" width="6.7109375" style="13" customWidth="1"/>
    <col min="5" max="5" width="20.28515625" style="13" customWidth="1"/>
    <col min="6" max="6" width="25.5703125" style="13" customWidth="1"/>
    <col min="7" max="7" width="7.85546875" style="13" customWidth="1"/>
    <col min="8" max="8" width="15" style="14" customWidth="1"/>
    <col min="9" max="9" width="7.7109375" style="13" customWidth="1"/>
    <col min="10" max="10" width="10.140625" style="13" bestFit="1" customWidth="1"/>
    <col min="11" max="11" width="14.7109375" style="13" customWidth="1"/>
    <col min="12" max="13" width="9.140625" style="13"/>
    <col min="14" max="14" width="12.28515625" style="13" bestFit="1" customWidth="1"/>
    <col min="15" max="16384" width="9.140625" style="13"/>
  </cols>
  <sheetData>
    <row r="1" spans="2:11" ht="18.75" x14ac:dyDescent="0.3">
      <c r="B1" s="15" t="s">
        <v>106</v>
      </c>
      <c r="C1" s="157"/>
      <c r="D1" s="8"/>
      <c r="E1" s="13" t="s">
        <v>1139</v>
      </c>
    </row>
    <row r="2" spans="2:11" ht="18.75" x14ac:dyDescent="0.3">
      <c r="B2" s="15"/>
      <c r="C2" s="157"/>
      <c r="D2" s="8"/>
      <c r="E2" s="13" t="s">
        <v>1337</v>
      </c>
      <c r="F2" s="164"/>
    </row>
    <row r="4" spans="2:11" x14ac:dyDescent="0.2">
      <c r="B4" s="16" t="s">
        <v>108</v>
      </c>
      <c r="C4" s="16" t="s">
        <v>109</v>
      </c>
      <c r="D4" s="16" t="s">
        <v>110</v>
      </c>
      <c r="E4" s="16" t="s">
        <v>111</v>
      </c>
      <c r="F4" s="16" t="s">
        <v>112</v>
      </c>
      <c r="G4" s="16" t="s">
        <v>113</v>
      </c>
      <c r="H4" s="17" t="s">
        <v>114</v>
      </c>
      <c r="I4" s="862" t="s">
        <v>115</v>
      </c>
      <c r="J4" s="862"/>
      <c r="K4" s="16" t="s">
        <v>116</v>
      </c>
    </row>
    <row r="5" spans="2:11" x14ac:dyDescent="0.2">
      <c r="B5" s="62" t="s">
        <v>117</v>
      </c>
      <c r="C5" s="62" t="s">
        <v>118</v>
      </c>
      <c r="D5" s="62" t="s">
        <v>119</v>
      </c>
      <c r="E5" s="62" t="s">
        <v>120</v>
      </c>
      <c r="F5" s="62"/>
      <c r="G5" s="62" t="s">
        <v>121</v>
      </c>
      <c r="H5" s="63" t="s">
        <v>122</v>
      </c>
      <c r="I5" s="16" t="s">
        <v>123</v>
      </c>
      <c r="J5" s="16" t="s">
        <v>124</v>
      </c>
      <c r="K5" s="62"/>
    </row>
    <row r="6" spans="2:11" x14ac:dyDescent="0.2">
      <c r="B6" s="65">
        <v>43521</v>
      </c>
      <c r="C6" s="158">
        <v>77059</v>
      </c>
      <c r="D6" s="20"/>
      <c r="E6" s="20"/>
      <c r="F6" s="20" t="s">
        <v>1338</v>
      </c>
      <c r="G6" s="20">
        <v>1</v>
      </c>
      <c r="H6" s="22">
        <v>500</v>
      </c>
      <c r="I6" s="20"/>
      <c r="J6" s="20"/>
      <c r="K6" s="20"/>
    </row>
    <row r="7" spans="2:11" x14ac:dyDescent="0.2">
      <c r="B7" s="33">
        <v>43514</v>
      </c>
      <c r="C7" s="34">
        <v>19022</v>
      </c>
      <c r="D7" s="23"/>
      <c r="E7" s="25" t="s">
        <v>1339</v>
      </c>
      <c r="F7" s="23" t="s">
        <v>1340</v>
      </c>
      <c r="G7" s="23">
        <v>1</v>
      </c>
      <c r="H7" s="24">
        <v>4000</v>
      </c>
      <c r="I7" s="23"/>
      <c r="J7" s="33"/>
      <c r="K7" s="23"/>
    </row>
    <row r="8" spans="2:11" x14ac:dyDescent="0.2">
      <c r="B8" s="33">
        <v>43549</v>
      </c>
      <c r="C8" s="34">
        <v>19042</v>
      </c>
      <c r="D8" s="23"/>
      <c r="E8" s="25" t="s">
        <v>1341</v>
      </c>
      <c r="F8" s="25" t="s">
        <v>1342</v>
      </c>
      <c r="G8" s="23">
        <v>1</v>
      </c>
      <c r="H8" s="24">
        <v>8228</v>
      </c>
      <c r="I8" s="23"/>
      <c r="J8" s="23"/>
      <c r="K8" s="23"/>
    </row>
    <row r="9" spans="2:11" x14ac:dyDescent="0.2">
      <c r="B9" s="33">
        <v>43595</v>
      </c>
      <c r="C9" s="39" t="s">
        <v>1343</v>
      </c>
      <c r="D9" s="23"/>
      <c r="E9" s="25"/>
      <c r="F9" s="25" t="s">
        <v>1344</v>
      </c>
      <c r="G9" s="25">
        <v>1</v>
      </c>
      <c r="H9" s="24">
        <v>4950</v>
      </c>
      <c r="I9" s="23"/>
      <c r="J9" s="23"/>
      <c r="K9" s="23"/>
    </row>
    <row r="10" spans="2:11" x14ac:dyDescent="0.2">
      <c r="B10" s="33">
        <v>43626</v>
      </c>
      <c r="C10" s="39" t="s">
        <v>1345</v>
      </c>
      <c r="D10" s="23"/>
      <c r="E10" s="25"/>
      <c r="F10" s="25" t="s">
        <v>1346</v>
      </c>
      <c r="G10" s="25">
        <v>1</v>
      </c>
      <c r="H10" s="24">
        <v>4950</v>
      </c>
      <c r="I10" s="23"/>
      <c r="J10" s="23"/>
      <c r="K10" s="23"/>
    </row>
    <row r="11" spans="2:11" x14ac:dyDescent="0.2">
      <c r="B11" s="33">
        <v>43668</v>
      </c>
      <c r="C11" s="39" t="s">
        <v>1347</v>
      </c>
      <c r="D11" s="23"/>
      <c r="E11" s="25" t="s">
        <v>1348</v>
      </c>
      <c r="F11" s="25" t="s">
        <v>1349</v>
      </c>
      <c r="G11" s="25">
        <v>1</v>
      </c>
      <c r="H11" s="24">
        <v>3000</v>
      </c>
      <c r="I11" s="23"/>
      <c r="J11" s="23"/>
      <c r="K11" s="23"/>
    </row>
    <row r="12" spans="2:11" x14ac:dyDescent="0.2">
      <c r="B12" s="33">
        <v>43717</v>
      </c>
      <c r="C12" s="39" t="s">
        <v>1350</v>
      </c>
      <c r="D12" s="23"/>
      <c r="E12" s="25" t="s">
        <v>1339</v>
      </c>
      <c r="F12" s="25" t="s">
        <v>1351</v>
      </c>
      <c r="G12" s="25">
        <v>1</v>
      </c>
      <c r="H12" s="24">
        <v>10000</v>
      </c>
      <c r="I12" s="23"/>
      <c r="J12" s="23"/>
      <c r="K12" s="23"/>
    </row>
    <row r="13" spans="2:11" x14ac:dyDescent="0.2">
      <c r="B13" s="33">
        <v>43759</v>
      </c>
      <c r="C13" s="39" t="s">
        <v>1352</v>
      </c>
      <c r="D13" s="23"/>
      <c r="E13" s="25" t="s">
        <v>1353</v>
      </c>
      <c r="F13" s="25" t="s">
        <v>1354</v>
      </c>
      <c r="G13" s="25">
        <v>1</v>
      </c>
      <c r="H13" s="24">
        <v>752015</v>
      </c>
      <c r="I13" s="23"/>
      <c r="J13" s="23"/>
      <c r="K13" s="23"/>
    </row>
    <row r="14" spans="2:11" x14ac:dyDescent="0.2">
      <c r="B14" s="33">
        <v>43769</v>
      </c>
      <c r="C14" s="39" t="s">
        <v>1355</v>
      </c>
      <c r="D14" s="23"/>
      <c r="E14" s="25" t="s">
        <v>1339</v>
      </c>
      <c r="F14" s="25" t="s">
        <v>820</v>
      </c>
      <c r="G14" s="25">
        <v>1</v>
      </c>
      <c r="H14" s="24">
        <v>18000</v>
      </c>
      <c r="I14" s="23"/>
      <c r="J14" s="23"/>
      <c r="K14" s="23"/>
    </row>
    <row r="15" spans="2:11" x14ac:dyDescent="0.2">
      <c r="B15" s="33"/>
      <c r="C15" s="34"/>
      <c r="D15" s="23"/>
      <c r="E15" s="879" t="s">
        <v>1417</v>
      </c>
      <c r="F15" s="880"/>
      <c r="G15" s="25"/>
      <c r="H15" s="24">
        <v>-805643</v>
      </c>
      <c r="I15" s="23"/>
      <c r="J15" s="23"/>
      <c r="K15" s="23"/>
    </row>
    <row r="16" spans="2:11" x14ac:dyDescent="0.2">
      <c r="B16" s="33"/>
      <c r="C16" s="34"/>
      <c r="D16" s="23"/>
      <c r="E16" s="25"/>
      <c r="F16" s="25"/>
      <c r="G16" s="25"/>
      <c r="H16" s="24"/>
      <c r="I16" s="23"/>
      <c r="J16" s="23"/>
      <c r="K16" s="23"/>
    </row>
    <row r="17" spans="2:11" x14ac:dyDescent="0.2">
      <c r="B17" s="33"/>
      <c r="C17" s="34"/>
      <c r="D17" s="23"/>
      <c r="E17" s="25"/>
      <c r="F17" s="25"/>
      <c r="G17" s="25"/>
      <c r="H17" s="24"/>
      <c r="I17" s="23"/>
      <c r="J17" s="23"/>
      <c r="K17" s="23"/>
    </row>
    <row r="18" spans="2:11" x14ac:dyDescent="0.2">
      <c r="B18" s="33"/>
      <c r="C18" s="34"/>
      <c r="D18" s="23"/>
      <c r="E18" s="25"/>
      <c r="F18" s="25"/>
      <c r="G18" s="25"/>
      <c r="H18" s="24"/>
      <c r="I18" s="23"/>
      <c r="J18" s="23"/>
      <c r="K18" s="23"/>
    </row>
    <row r="19" spans="2:11" x14ac:dyDescent="0.2">
      <c r="B19" s="33"/>
      <c r="C19" s="34"/>
      <c r="D19" s="23"/>
      <c r="E19" s="25"/>
      <c r="F19" s="25"/>
      <c r="G19" s="25"/>
      <c r="H19" s="24"/>
      <c r="I19" s="23"/>
      <c r="J19" s="23"/>
      <c r="K19" s="23"/>
    </row>
    <row r="20" spans="2:11" x14ac:dyDescent="0.2">
      <c r="B20" s="33"/>
      <c r="C20" s="34"/>
      <c r="D20" s="23"/>
      <c r="E20" s="25"/>
      <c r="F20" s="25"/>
      <c r="G20" s="25"/>
      <c r="H20" s="24"/>
      <c r="I20" s="23"/>
      <c r="J20" s="23"/>
      <c r="K20" s="23"/>
    </row>
    <row r="21" spans="2:11" x14ac:dyDescent="0.2">
      <c r="B21" s="33"/>
      <c r="C21" s="34"/>
      <c r="D21" s="23"/>
      <c r="E21" s="25"/>
      <c r="F21" s="25"/>
      <c r="G21" s="25"/>
      <c r="H21" s="24"/>
      <c r="I21" s="23"/>
      <c r="J21" s="23"/>
      <c r="K21" s="23"/>
    </row>
    <row r="22" spans="2:11" x14ac:dyDescent="0.2">
      <c r="B22" s="33"/>
      <c r="C22" s="34"/>
      <c r="D22" s="23"/>
      <c r="E22" s="25"/>
      <c r="F22" s="25"/>
      <c r="G22" s="25"/>
      <c r="H22" s="24"/>
      <c r="I22" s="23"/>
      <c r="J22" s="23"/>
      <c r="K22" s="23"/>
    </row>
    <row r="23" spans="2:11" x14ac:dyDescent="0.2">
      <c r="B23" s="27"/>
      <c r="C23" s="163"/>
      <c r="D23" s="27"/>
      <c r="E23" s="28"/>
      <c r="F23" s="28"/>
      <c r="G23" s="28"/>
      <c r="H23" s="29"/>
      <c r="I23" s="27"/>
      <c r="J23" s="27"/>
      <c r="K23" s="27"/>
    </row>
    <row r="24" spans="2:11" x14ac:dyDescent="0.2">
      <c r="B24" s="126"/>
      <c r="C24" s="160"/>
      <c r="D24" s="128"/>
      <c r="E24" s="652" t="s">
        <v>747</v>
      </c>
      <c r="F24" s="126"/>
      <c r="G24" s="128"/>
      <c r="H24" s="45">
        <f>SUM(H6:H23)</f>
        <v>0</v>
      </c>
      <c r="I24" s="126"/>
      <c r="J24" s="103"/>
      <c r="K24" s="128"/>
    </row>
    <row r="29" spans="2:11" ht="15" x14ac:dyDescent="0.2">
      <c r="B29" s="1"/>
      <c r="C29" s="1"/>
      <c r="E29" s="1"/>
      <c r="G29" s="12"/>
      <c r="H29" s="1"/>
      <c r="I29" s="1"/>
    </row>
    <row r="30" spans="2:11" ht="15" x14ac:dyDescent="0.2">
      <c r="C30" s="13"/>
      <c r="G30" s="1"/>
      <c r="H30" s="1"/>
      <c r="I30"/>
    </row>
    <row r="31" spans="2:11" ht="15" x14ac:dyDescent="0.2">
      <c r="C31" s="13"/>
      <c r="G31" s="1"/>
      <c r="H31" s="1"/>
      <c r="I31" s="1"/>
    </row>
    <row r="32" spans="2:11" ht="15" x14ac:dyDescent="0.2">
      <c r="C32" s="13"/>
      <c r="F32" s="1"/>
      <c r="G32" s="1"/>
      <c r="H32" s="1"/>
      <c r="I32" s="1"/>
    </row>
    <row r="33" spans="2:11" ht="15" x14ac:dyDescent="0.2">
      <c r="C33" s="13"/>
      <c r="F33"/>
      <c r="G33" s="1"/>
      <c r="H33" s="1"/>
      <c r="I33" s="1"/>
    </row>
    <row r="34" spans="2:11" ht="15" x14ac:dyDescent="0.2">
      <c r="C34" s="13"/>
      <c r="F34"/>
      <c r="G34" s="1"/>
      <c r="H34" s="1"/>
      <c r="I34" s="1"/>
    </row>
    <row r="35" spans="2:11" ht="15" x14ac:dyDescent="0.2">
      <c r="C35" s="13"/>
      <c r="F35"/>
      <c r="G35" s="1"/>
      <c r="H35" s="1"/>
      <c r="I35" s="1"/>
    </row>
    <row r="36" spans="2:11" ht="15" x14ac:dyDescent="0.2">
      <c r="C36" s="13"/>
      <c r="F36"/>
      <c r="G36" s="1"/>
      <c r="H36" s="1"/>
      <c r="I36" s="1"/>
    </row>
    <row r="37" spans="2:11" ht="15" x14ac:dyDescent="0.2">
      <c r="C37" s="13"/>
      <c r="F37"/>
      <c r="G37" s="1"/>
      <c r="H37" s="1"/>
      <c r="I37" s="1"/>
    </row>
    <row r="38" spans="2:11" ht="15" x14ac:dyDescent="0.2">
      <c r="C38" s="13"/>
      <c r="F38"/>
      <c r="G38" s="1"/>
      <c r="H38" s="1"/>
      <c r="I38" s="1"/>
    </row>
    <row r="39" spans="2:11" ht="15" x14ac:dyDescent="0.2">
      <c r="C39" s="13"/>
      <c r="F39"/>
      <c r="G39" s="1"/>
      <c r="H39" s="1"/>
      <c r="I39" s="1"/>
    </row>
    <row r="40" spans="2:11" ht="18.75" x14ac:dyDescent="0.3">
      <c r="B40" s="15" t="s">
        <v>106</v>
      </c>
      <c r="C40" s="157"/>
      <c r="D40" s="8"/>
      <c r="E40" s="13" t="s">
        <v>1139</v>
      </c>
    </row>
    <row r="41" spans="2:11" ht="18.75" x14ac:dyDescent="0.3">
      <c r="B41" s="15"/>
      <c r="C41" s="157"/>
      <c r="D41" s="8"/>
      <c r="E41" s="13" t="s">
        <v>1140</v>
      </c>
      <c r="F41" s="164"/>
    </row>
    <row r="42" spans="2:11" x14ac:dyDescent="0.2">
      <c r="B42" s="306" t="s">
        <v>108</v>
      </c>
      <c r="C42" s="307" t="s">
        <v>109</v>
      </c>
      <c r="D42" s="307" t="s">
        <v>110</v>
      </c>
      <c r="E42" s="307" t="s">
        <v>111</v>
      </c>
      <c r="F42" s="307" t="s">
        <v>112</v>
      </c>
      <c r="G42" s="307" t="s">
        <v>113</v>
      </c>
      <c r="H42" s="308" t="s">
        <v>114</v>
      </c>
      <c r="I42" s="876" t="s">
        <v>115</v>
      </c>
      <c r="J42" s="876"/>
      <c r="K42" s="309" t="s">
        <v>116</v>
      </c>
    </row>
    <row r="43" spans="2:11" x14ac:dyDescent="0.2">
      <c r="B43" s="322" t="s">
        <v>117</v>
      </c>
      <c r="C43" s="236" t="s">
        <v>118</v>
      </c>
      <c r="D43" s="236" t="s">
        <v>119</v>
      </c>
      <c r="E43" s="236" t="s">
        <v>120</v>
      </c>
      <c r="F43" s="236"/>
      <c r="G43" s="236" t="s">
        <v>121</v>
      </c>
      <c r="H43" s="237" t="s">
        <v>122</v>
      </c>
      <c r="I43" s="258" t="s">
        <v>123</v>
      </c>
      <c r="J43" s="258" t="s">
        <v>124</v>
      </c>
      <c r="K43" s="323"/>
    </row>
    <row r="44" spans="2:11" x14ac:dyDescent="0.2">
      <c r="B44" s="320">
        <v>41191</v>
      </c>
      <c r="C44" s="49">
        <v>212123</v>
      </c>
      <c r="D44" s="46"/>
      <c r="E44" s="52" t="s">
        <v>412</v>
      </c>
      <c r="F44" s="52" t="s">
        <v>413</v>
      </c>
      <c r="G44" s="46"/>
      <c r="H44" s="47">
        <v>46920</v>
      </c>
      <c r="I44" s="46"/>
      <c r="J44" s="46"/>
      <c r="K44" s="321"/>
    </row>
    <row r="45" spans="2:11" x14ac:dyDescent="0.2">
      <c r="B45" s="310">
        <v>41262</v>
      </c>
      <c r="C45" s="39" t="s">
        <v>414</v>
      </c>
      <c r="D45" s="23"/>
      <c r="E45" s="25" t="s">
        <v>412</v>
      </c>
      <c r="F45" s="25" t="s">
        <v>415</v>
      </c>
      <c r="G45" s="25"/>
      <c r="H45" s="24">
        <v>101160</v>
      </c>
      <c r="I45" s="23"/>
      <c r="J45" s="23"/>
      <c r="K45" s="311"/>
    </row>
    <row r="46" spans="2:11" x14ac:dyDescent="0.2">
      <c r="B46" s="310">
        <v>42276</v>
      </c>
      <c r="C46" s="34">
        <v>15123</v>
      </c>
      <c r="D46" s="23"/>
      <c r="E46" s="25" t="s">
        <v>412</v>
      </c>
      <c r="F46" s="253" t="s">
        <v>432</v>
      </c>
      <c r="G46" s="25">
        <v>1</v>
      </c>
      <c r="H46" s="24">
        <v>48521</v>
      </c>
      <c r="I46" s="23"/>
      <c r="J46" s="23"/>
      <c r="K46" s="311" t="s">
        <v>212</v>
      </c>
    </row>
    <row r="47" spans="2:11" x14ac:dyDescent="0.2">
      <c r="B47" s="310">
        <v>42472</v>
      </c>
      <c r="C47" s="34">
        <v>16038</v>
      </c>
      <c r="E47" s="188" t="s">
        <v>412</v>
      </c>
      <c r="F47" s="188" t="s">
        <v>1141</v>
      </c>
      <c r="G47" s="25">
        <v>1</v>
      </c>
      <c r="H47" s="24">
        <v>198200</v>
      </c>
      <c r="I47" s="23"/>
      <c r="J47" s="23"/>
      <c r="K47" s="311"/>
    </row>
    <row r="48" spans="2:11" x14ac:dyDescent="0.2">
      <c r="B48" s="310">
        <v>42968</v>
      </c>
      <c r="C48" s="34">
        <v>17112</v>
      </c>
      <c r="D48" s="23"/>
      <c r="E48" s="25" t="s">
        <v>412</v>
      </c>
      <c r="F48" s="25" t="s">
        <v>711</v>
      </c>
      <c r="G48" s="25">
        <v>1</v>
      </c>
      <c r="H48" s="24">
        <v>39421</v>
      </c>
      <c r="I48" s="23"/>
      <c r="J48" s="23"/>
      <c r="K48" s="311"/>
    </row>
    <row r="49" spans="2:11" x14ac:dyDescent="0.2">
      <c r="B49" s="613">
        <v>42751</v>
      </c>
      <c r="C49" s="34">
        <v>17142</v>
      </c>
      <c r="D49" s="23"/>
      <c r="E49" s="25" t="s">
        <v>412</v>
      </c>
      <c r="F49" s="25" t="s">
        <v>712</v>
      </c>
      <c r="G49" s="25">
        <v>1</v>
      </c>
      <c r="H49" s="24">
        <v>30250</v>
      </c>
      <c r="I49" s="23"/>
      <c r="J49" s="23"/>
      <c r="K49" s="311"/>
    </row>
    <row r="50" spans="2:11" x14ac:dyDescent="0.2">
      <c r="B50" s="310">
        <v>43235</v>
      </c>
      <c r="C50" s="34">
        <v>18060</v>
      </c>
      <c r="D50" s="23"/>
      <c r="E50" s="25" t="s">
        <v>412</v>
      </c>
      <c r="F50" s="25" t="s">
        <v>1271</v>
      </c>
      <c r="G50" s="25">
        <v>1</v>
      </c>
      <c r="H50" s="24">
        <v>267894</v>
      </c>
      <c r="I50" s="23"/>
      <c r="J50" s="23"/>
      <c r="K50" s="311"/>
    </row>
    <row r="51" spans="2:11" x14ac:dyDescent="0.2">
      <c r="B51" s="587">
        <v>43329</v>
      </c>
      <c r="C51" s="57">
        <v>18138</v>
      </c>
      <c r="D51" s="35"/>
      <c r="E51" s="51" t="s">
        <v>1272</v>
      </c>
      <c r="F51" s="51" t="s">
        <v>1273</v>
      </c>
      <c r="G51" s="51">
        <v>1</v>
      </c>
      <c r="H51" s="36">
        <v>36300</v>
      </c>
      <c r="I51" s="35"/>
      <c r="J51" s="35"/>
      <c r="K51" s="740"/>
    </row>
    <row r="52" spans="2:11" x14ac:dyDescent="0.2">
      <c r="B52" s="587">
        <v>43434</v>
      </c>
      <c r="C52" s="57">
        <v>18195</v>
      </c>
      <c r="D52" s="35"/>
      <c r="E52" s="51" t="s">
        <v>1247</v>
      </c>
      <c r="F52" s="51" t="s">
        <v>712</v>
      </c>
      <c r="G52" s="51">
        <v>1</v>
      </c>
      <c r="H52" s="36">
        <v>20000</v>
      </c>
      <c r="I52" s="35"/>
      <c r="J52" s="35"/>
      <c r="K52" s="740"/>
    </row>
    <row r="53" spans="2:11" x14ac:dyDescent="0.2">
      <c r="B53" s="587">
        <v>43451</v>
      </c>
      <c r="C53" s="57">
        <v>18212</v>
      </c>
      <c r="D53" s="35"/>
      <c r="E53" s="51" t="s">
        <v>1274</v>
      </c>
      <c r="F53" s="51" t="s">
        <v>1275</v>
      </c>
      <c r="G53" s="51">
        <v>1</v>
      </c>
      <c r="H53" s="36">
        <v>663917</v>
      </c>
      <c r="I53" s="35"/>
      <c r="J53" s="35"/>
      <c r="K53" s="740"/>
    </row>
    <row r="54" spans="2:11" x14ac:dyDescent="0.2">
      <c r="B54" s="587">
        <v>43451</v>
      </c>
      <c r="C54" s="57">
        <v>18212</v>
      </c>
      <c r="D54" s="35"/>
      <c r="E54" s="51" t="s">
        <v>1274</v>
      </c>
      <c r="F54" s="51" t="s">
        <v>1276</v>
      </c>
      <c r="G54" s="51">
        <v>1</v>
      </c>
      <c r="H54" s="36">
        <v>139422.57</v>
      </c>
      <c r="I54" s="35"/>
      <c r="J54" s="35"/>
      <c r="K54" s="740"/>
    </row>
    <row r="55" spans="2:11" x14ac:dyDescent="0.2">
      <c r="B55" s="750">
        <v>43507</v>
      </c>
      <c r="C55" s="751">
        <v>19015</v>
      </c>
      <c r="D55" s="752"/>
      <c r="E55" s="720" t="s">
        <v>1274</v>
      </c>
      <c r="F55" s="720" t="s">
        <v>1275</v>
      </c>
      <c r="G55" s="720">
        <v>1</v>
      </c>
      <c r="H55" s="754">
        <v>1146231.58</v>
      </c>
      <c r="I55" s="752"/>
      <c r="J55" s="752"/>
      <c r="K55" s="752"/>
    </row>
    <row r="56" spans="2:11" x14ac:dyDescent="0.2">
      <c r="B56" s="750">
        <v>43507</v>
      </c>
      <c r="C56" s="751">
        <v>19016</v>
      </c>
      <c r="D56" s="752"/>
      <c r="E56" s="720" t="s">
        <v>1331</v>
      </c>
      <c r="F56" s="720" t="s">
        <v>1275</v>
      </c>
      <c r="G56" s="720">
        <v>1</v>
      </c>
      <c r="H56" s="754">
        <v>2235108.88</v>
      </c>
      <c r="I56" s="752"/>
      <c r="J56" s="752"/>
      <c r="K56" s="752"/>
    </row>
    <row r="57" spans="2:11" x14ac:dyDescent="0.2">
      <c r="B57" s="750">
        <v>43542</v>
      </c>
      <c r="C57" s="751">
        <v>19040</v>
      </c>
      <c r="D57" s="752"/>
      <c r="E57" s="720" t="s">
        <v>1274</v>
      </c>
      <c r="F57" s="720" t="s">
        <v>1275</v>
      </c>
      <c r="G57" s="720">
        <v>1</v>
      </c>
      <c r="H57" s="754">
        <v>1495842.71</v>
      </c>
      <c r="I57" s="752"/>
      <c r="J57" s="752"/>
      <c r="K57" s="752"/>
    </row>
    <row r="58" spans="2:11" x14ac:dyDescent="0.2">
      <c r="B58" s="750">
        <v>43543</v>
      </c>
      <c r="C58" s="751">
        <v>19041</v>
      </c>
      <c r="D58" s="752"/>
      <c r="E58" s="720" t="s">
        <v>1331</v>
      </c>
      <c r="F58" s="720" t="s">
        <v>1275</v>
      </c>
      <c r="G58" s="720">
        <v>1</v>
      </c>
      <c r="H58" s="754">
        <v>610669.86</v>
      </c>
      <c r="I58" s="752"/>
      <c r="J58" s="752"/>
      <c r="K58" s="752"/>
    </row>
    <row r="59" spans="2:11" x14ac:dyDescent="0.2">
      <c r="B59" s="750">
        <v>43563</v>
      </c>
      <c r="C59" s="751">
        <v>19053</v>
      </c>
      <c r="D59" s="752"/>
      <c r="E59" s="720" t="s">
        <v>1332</v>
      </c>
      <c r="F59" s="720" t="s">
        <v>1333</v>
      </c>
      <c r="G59" s="720">
        <v>1</v>
      </c>
      <c r="H59" s="809">
        <v>121000</v>
      </c>
      <c r="I59" s="752"/>
      <c r="J59" s="752"/>
      <c r="K59" s="752"/>
    </row>
    <row r="60" spans="2:11" x14ac:dyDescent="0.2">
      <c r="B60" s="750">
        <v>43565</v>
      </c>
      <c r="C60" s="751">
        <v>19057</v>
      </c>
      <c r="D60" s="752"/>
      <c r="E60" s="720" t="s">
        <v>1331</v>
      </c>
      <c r="F60" s="720" t="s">
        <v>1275</v>
      </c>
      <c r="G60" s="720">
        <v>1</v>
      </c>
      <c r="H60" s="754">
        <v>642448.24</v>
      </c>
      <c r="I60" s="752"/>
      <c r="J60" s="752"/>
      <c r="K60" s="752"/>
    </row>
    <row r="61" spans="2:11" x14ac:dyDescent="0.2">
      <c r="B61" s="750">
        <v>43565</v>
      </c>
      <c r="C61" s="751">
        <v>19058</v>
      </c>
      <c r="D61" s="752"/>
      <c r="E61" s="720" t="s">
        <v>1274</v>
      </c>
      <c r="F61" s="720" t="s">
        <v>1275</v>
      </c>
      <c r="G61" s="720">
        <v>1</v>
      </c>
      <c r="H61" s="754">
        <v>1354924.15</v>
      </c>
      <c r="I61" s="752"/>
      <c r="J61" s="752"/>
      <c r="K61" s="752"/>
    </row>
    <row r="62" spans="2:11" x14ac:dyDescent="0.2">
      <c r="B62" s="750">
        <v>43605</v>
      </c>
      <c r="C62" s="751">
        <v>19066</v>
      </c>
      <c r="D62" s="752"/>
      <c r="E62" s="720" t="s">
        <v>1331</v>
      </c>
      <c r="F62" s="720" t="s">
        <v>1275</v>
      </c>
      <c r="G62" s="720">
        <v>1</v>
      </c>
      <c r="H62" s="754">
        <v>1825331.96</v>
      </c>
      <c r="I62" s="752"/>
      <c r="J62" s="752"/>
      <c r="K62" s="752"/>
    </row>
    <row r="63" spans="2:11" x14ac:dyDescent="0.2">
      <c r="B63" s="750">
        <v>43605</v>
      </c>
      <c r="C63" s="751">
        <v>19067</v>
      </c>
      <c r="D63" s="752"/>
      <c r="E63" s="720" t="s">
        <v>1274</v>
      </c>
      <c r="F63" s="720" t="s">
        <v>1275</v>
      </c>
      <c r="G63" s="720">
        <v>1</v>
      </c>
      <c r="H63" s="754">
        <v>739694.16</v>
      </c>
      <c r="I63" s="752"/>
      <c r="J63" s="752"/>
      <c r="K63" s="752"/>
    </row>
    <row r="64" spans="2:11" x14ac:dyDescent="0.2">
      <c r="B64" s="750">
        <v>43654</v>
      </c>
      <c r="C64" s="751">
        <v>19098</v>
      </c>
      <c r="D64" s="752"/>
      <c r="E64" s="720" t="s">
        <v>1332</v>
      </c>
      <c r="F64" s="720" t="s">
        <v>1333</v>
      </c>
      <c r="G64" s="720">
        <v>1</v>
      </c>
      <c r="H64" s="754">
        <v>100000</v>
      </c>
      <c r="I64" s="752"/>
      <c r="J64" s="752"/>
      <c r="K64" s="752"/>
    </row>
    <row r="65" spans="2:11" x14ac:dyDescent="0.2">
      <c r="B65" s="750">
        <v>43661</v>
      </c>
      <c r="C65" s="751">
        <v>19107</v>
      </c>
      <c r="D65" s="752"/>
      <c r="E65" s="720" t="s">
        <v>1274</v>
      </c>
      <c r="F65" s="720" t="s">
        <v>1334</v>
      </c>
      <c r="G65" s="720">
        <v>1</v>
      </c>
      <c r="H65" s="754">
        <v>945099.67</v>
      </c>
      <c r="I65" s="752"/>
      <c r="J65" s="752"/>
      <c r="K65" s="752"/>
    </row>
    <row r="66" spans="2:11" x14ac:dyDescent="0.2">
      <c r="B66" s="750">
        <v>43689</v>
      </c>
      <c r="C66" s="751">
        <v>19111</v>
      </c>
      <c r="D66" s="752"/>
      <c r="E66" s="720" t="s">
        <v>1331</v>
      </c>
      <c r="F66" s="720" t="s">
        <v>1334</v>
      </c>
      <c r="G66" s="720">
        <v>1</v>
      </c>
      <c r="H66" s="754">
        <v>2127054.58</v>
      </c>
      <c r="I66" s="752"/>
      <c r="J66" s="752"/>
      <c r="K66" s="752"/>
    </row>
    <row r="67" spans="2:11" x14ac:dyDescent="0.2">
      <c r="B67" s="750">
        <v>43717</v>
      </c>
      <c r="C67" s="751">
        <v>19120</v>
      </c>
      <c r="D67" s="752"/>
      <c r="E67" s="720" t="s">
        <v>1331</v>
      </c>
      <c r="F67" s="720" t="s">
        <v>1334</v>
      </c>
      <c r="G67" s="720">
        <v>1</v>
      </c>
      <c r="H67" s="754">
        <v>1207206.8500000001</v>
      </c>
      <c r="I67" s="752"/>
      <c r="J67" s="752"/>
      <c r="K67" s="752"/>
    </row>
    <row r="68" spans="2:11" x14ac:dyDescent="0.2">
      <c r="B68" s="750">
        <v>43738</v>
      </c>
      <c r="C68" s="751">
        <v>19132</v>
      </c>
      <c r="D68" s="752"/>
      <c r="E68" s="720" t="s">
        <v>1332</v>
      </c>
      <c r="F68" s="720" t="s">
        <v>1333</v>
      </c>
      <c r="G68" s="720">
        <v>1</v>
      </c>
      <c r="H68" s="754">
        <v>120000</v>
      </c>
      <c r="I68" s="752"/>
      <c r="J68" s="752"/>
      <c r="K68" s="752"/>
    </row>
    <row r="69" spans="2:11" x14ac:dyDescent="0.2">
      <c r="B69" s="750">
        <v>43738</v>
      </c>
      <c r="C69" s="751">
        <v>19133</v>
      </c>
      <c r="D69" s="752"/>
      <c r="E69" s="720" t="s">
        <v>1332</v>
      </c>
      <c r="F69" s="720" t="s">
        <v>1335</v>
      </c>
      <c r="G69" s="720">
        <v>1</v>
      </c>
      <c r="H69" s="754">
        <v>99000</v>
      </c>
      <c r="I69" s="752"/>
      <c r="J69" s="752"/>
      <c r="K69" s="752"/>
    </row>
    <row r="70" spans="2:11" x14ac:dyDescent="0.2">
      <c r="B70" s="750">
        <v>43738</v>
      </c>
      <c r="C70" s="751">
        <v>19134</v>
      </c>
      <c r="D70" s="752"/>
      <c r="E70" s="720" t="s">
        <v>1331</v>
      </c>
      <c r="F70" s="720" t="s">
        <v>1275</v>
      </c>
      <c r="G70" s="720">
        <v>1</v>
      </c>
      <c r="H70" s="754">
        <v>566449.6</v>
      </c>
      <c r="I70" s="752"/>
      <c r="J70" s="752"/>
      <c r="K70" s="752"/>
    </row>
    <row r="71" spans="2:11" x14ac:dyDescent="0.2">
      <c r="B71" s="750">
        <v>43738</v>
      </c>
      <c r="C71" s="751">
        <v>19135</v>
      </c>
      <c r="D71" s="752"/>
      <c r="E71" s="720" t="s">
        <v>1331</v>
      </c>
      <c r="F71" s="720" t="s">
        <v>1275</v>
      </c>
      <c r="G71" s="720">
        <v>1</v>
      </c>
      <c r="H71" s="754">
        <v>920730.03</v>
      </c>
      <c r="I71" s="752"/>
      <c r="J71" s="752"/>
      <c r="K71" s="752"/>
    </row>
    <row r="72" spans="2:11" x14ac:dyDescent="0.2">
      <c r="B72" s="750">
        <v>43738</v>
      </c>
      <c r="C72" s="751">
        <v>19136</v>
      </c>
      <c r="D72" s="752"/>
      <c r="E72" s="720" t="s">
        <v>1274</v>
      </c>
      <c r="F72" s="720" t="s">
        <v>1275</v>
      </c>
      <c r="G72" s="720">
        <v>1</v>
      </c>
      <c r="H72" s="754">
        <v>1699290.73</v>
      </c>
      <c r="I72" s="752"/>
      <c r="J72" s="752"/>
      <c r="K72" s="752"/>
    </row>
    <row r="73" spans="2:11" x14ac:dyDescent="0.2">
      <c r="B73" s="750">
        <v>43768</v>
      </c>
      <c r="C73" s="751">
        <v>19152</v>
      </c>
      <c r="D73" s="752"/>
      <c r="E73" s="720" t="s">
        <v>1332</v>
      </c>
      <c r="F73" s="720" t="s">
        <v>1336</v>
      </c>
      <c r="G73" s="720">
        <v>1</v>
      </c>
      <c r="H73" s="754">
        <v>13000</v>
      </c>
      <c r="I73" s="752"/>
      <c r="J73" s="752"/>
      <c r="K73" s="752"/>
    </row>
    <row r="74" spans="2:11" x14ac:dyDescent="0.2">
      <c r="B74" s="750"/>
      <c r="C74" s="751"/>
      <c r="D74" s="752"/>
      <c r="E74" s="877" t="s">
        <v>1417</v>
      </c>
      <c r="F74" s="878"/>
      <c r="G74" s="720"/>
      <c r="H74" s="754">
        <v>-19561088.57</v>
      </c>
      <c r="I74" s="752"/>
      <c r="J74" s="752"/>
      <c r="K74" s="752"/>
    </row>
    <row r="75" spans="2:11" x14ac:dyDescent="0.2">
      <c r="B75" s="768"/>
      <c r="C75" s="769"/>
      <c r="D75" s="770"/>
      <c r="E75" s="236" t="s">
        <v>747</v>
      </c>
      <c r="F75" s="771"/>
      <c r="G75" s="770"/>
      <c r="H75" s="772">
        <f>SUM(H44:H74)</f>
        <v>0</v>
      </c>
      <c r="I75" s="771"/>
      <c r="J75" s="773"/>
      <c r="K75" s="774"/>
    </row>
    <row r="77" spans="2:11" ht="15" x14ac:dyDescent="0.2">
      <c r="B77" s="1" t="s">
        <v>273</v>
      </c>
      <c r="C77" s="1"/>
      <c r="E77" s="1" t="s">
        <v>748</v>
      </c>
      <c r="G77" s="12" t="s">
        <v>690</v>
      </c>
      <c r="H77" s="1"/>
      <c r="I77" s="1" t="s">
        <v>748</v>
      </c>
    </row>
    <row r="78" spans="2:11" ht="15" x14ac:dyDescent="0.2">
      <c r="B78" s="1"/>
      <c r="C78" s="1"/>
      <c r="E78" s="1"/>
      <c r="G78" s="12"/>
      <c r="H78" s="1"/>
      <c r="I78" s="1"/>
    </row>
    <row r="79" spans="2:11" ht="15" x14ac:dyDescent="0.2">
      <c r="B79" s="1"/>
      <c r="C79" s="1"/>
      <c r="E79" s="1"/>
      <c r="G79" s="12"/>
      <c r="H79" s="1"/>
      <c r="I79" s="1"/>
    </row>
    <row r="80" spans="2:11" ht="15" x14ac:dyDescent="0.2">
      <c r="B80" s="1"/>
      <c r="C80" s="1"/>
      <c r="E80" s="1"/>
      <c r="G80" s="12" t="s">
        <v>690</v>
      </c>
      <c r="H80" s="1"/>
      <c r="I80" s="1" t="s">
        <v>748</v>
      </c>
    </row>
    <row r="81" spans="2:9" ht="15" x14ac:dyDescent="0.2">
      <c r="B81" s="1"/>
      <c r="C81" s="1"/>
      <c r="E81" s="1"/>
      <c r="G81" s="12"/>
      <c r="H81" s="1"/>
      <c r="I81" s="1"/>
    </row>
    <row r="82" spans="2:9" ht="15" x14ac:dyDescent="0.2">
      <c r="B82" s="1"/>
      <c r="C82" s="1"/>
      <c r="E82" s="1"/>
      <c r="G82" s="12"/>
      <c r="H82" s="1"/>
      <c r="I82" s="1"/>
    </row>
    <row r="83" spans="2:9" ht="15" x14ac:dyDescent="0.2">
      <c r="B83" s="1"/>
      <c r="C83" s="1"/>
      <c r="E83" s="1"/>
      <c r="G83" s="12"/>
      <c r="H83" s="1"/>
      <c r="I83" s="1"/>
    </row>
    <row r="84" spans="2:9" ht="15" x14ac:dyDescent="0.2">
      <c r="B84" s="1"/>
      <c r="C84" s="1"/>
      <c r="E84" s="1"/>
      <c r="G84" s="12"/>
      <c r="H84" s="1"/>
      <c r="I84" s="1"/>
    </row>
    <row r="85" spans="2:9" ht="15" x14ac:dyDescent="0.2">
      <c r="B85" s="1"/>
      <c r="C85" s="1"/>
      <c r="E85" s="1"/>
      <c r="G85" s="12"/>
      <c r="H85" s="1"/>
      <c r="I85" s="1"/>
    </row>
    <row r="86" spans="2:9" ht="15" x14ac:dyDescent="0.2">
      <c r="B86" s="1"/>
      <c r="C86" s="1"/>
      <c r="E86" s="1"/>
      <c r="G86" s="12"/>
      <c r="H86" s="1"/>
      <c r="I86" s="1"/>
    </row>
    <row r="87" spans="2:9" ht="15" x14ac:dyDescent="0.2">
      <c r="B87" s="1"/>
      <c r="C87" s="1"/>
      <c r="E87" s="1"/>
      <c r="G87" s="12"/>
      <c r="H87" s="1"/>
      <c r="I87" s="1"/>
    </row>
    <row r="88" spans="2:9" ht="15" x14ac:dyDescent="0.2">
      <c r="B88" s="1"/>
      <c r="C88" s="1"/>
      <c r="E88" s="1"/>
      <c r="G88" s="12"/>
      <c r="H88" s="1"/>
      <c r="I88" s="1"/>
    </row>
    <row r="89" spans="2:9" ht="15" x14ac:dyDescent="0.2">
      <c r="B89" s="1"/>
      <c r="C89" s="1"/>
      <c r="E89" s="1"/>
      <c r="G89" s="12"/>
      <c r="H89" s="1"/>
      <c r="I89" s="1"/>
    </row>
    <row r="90" spans="2:9" ht="15" x14ac:dyDescent="0.2">
      <c r="B90" s="1"/>
      <c r="C90" s="1"/>
      <c r="E90" s="1"/>
      <c r="G90" s="12"/>
      <c r="H90" s="1"/>
      <c r="I90" s="1"/>
    </row>
    <row r="91" spans="2:9" ht="15" x14ac:dyDescent="0.2">
      <c r="B91" s="1"/>
      <c r="C91" s="1"/>
      <c r="E91" s="1"/>
      <c r="G91" s="12"/>
      <c r="H91" s="1"/>
      <c r="I91" s="1"/>
    </row>
    <row r="92" spans="2:9" ht="15" x14ac:dyDescent="0.2">
      <c r="B92" s="1"/>
      <c r="C92" s="1"/>
      <c r="E92" s="1"/>
      <c r="G92" s="12"/>
      <c r="H92" s="1"/>
      <c r="I92" s="1"/>
    </row>
    <row r="93" spans="2:9" ht="15" x14ac:dyDescent="0.2">
      <c r="B93" s="1"/>
      <c r="C93" s="1"/>
      <c r="E93" s="1"/>
      <c r="G93" s="12"/>
      <c r="H93" s="1"/>
      <c r="I93" s="1"/>
    </row>
    <row r="94" spans="2:9" ht="15" x14ac:dyDescent="0.2">
      <c r="B94" s="1"/>
      <c r="C94" s="1"/>
      <c r="E94" s="1"/>
      <c r="G94" s="12"/>
      <c r="H94" s="1"/>
      <c r="I94" s="1"/>
    </row>
    <row r="95" spans="2:9" ht="15" x14ac:dyDescent="0.2">
      <c r="B95" s="1"/>
      <c r="C95" s="1"/>
      <c r="E95" s="1"/>
      <c r="G95" s="12"/>
      <c r="H95" s="1"/>
      <c r="I95" s="1"/>
    </row>
    <row r="96" spans="2:9" ht="15" x14ac:dyDescent="0.2">
      <c r="B96" s="1"/>
      <c r="C96" s="1"/>
      <c r="E96" s="1"/>
      <c r="G96" s="12"/>
      <c r="H96" s="1"/>
      <c r="I96" s="1"/>
    </row>
    <row r="97" spans="2:11" ht="15" x14ac:dyDescent="0.2">
      <c r="B97" s="1"/>
      <c r="C97" s="1"/>
      <c r="E97" s="1"/>
      <c r="G97" s="12"/>
      <c r="H97" s="1"/>
      <c r="I97" s="1"/>
    </row>
    <row r="98" spans="2:11" ht="15" x14ac:dyDescent="0.2">
      <c r="B98" s="1"/>
      <c r="C98" s="1"/>
      <c r="E98" s="1"/>
      <c r="G98" s="12"/>
      <c r="H98" s="1"/>
      <c r="I98" s="1"/>
    </row>
    <row r="99" spans="2:11" ht="18.75" x14ac:dyDescent="0.3">
      <c r="B99" s="15" t="s">
        <v>106</v>
      </c>
      <c r="C99" s="157"/>
      <c r="D99" s="8"/>
      <c r="E99" s="13" t="s">
        <v>1142</v>
      </c>
    </row>
    <row r="100" spans="2:11" ht="18.75" x14ac:dyDescent="0.3">
      <c r="B100" s="15"/>
      <c r="C100" s="157"/>
      <c r="D100" s="8"/>
      <c r="E100" s="13" t="s">
        <v>1143</v>
      </c>
      <c r="F100" s="164"/>
    </row>
    <row r="102" spans="2:11" x14ac:dyDescent="0.2">
      <c r="B102" s="306" t="s">
        <v>108</v>
      </c>
      <c r="C102" s="307" t="s">
        <v>109</v>
      </c>
      <c r="D102" s="307" t="s">
        <v>110</v>
      </c>
      <c r="E102" s="307" t="s">
        <v>111</v>
      </c>
      <c r="F102" s="307" t="s">
        <v>112</v>
      </c>
      <c r="G102" s="307" t="s">
        <v>113</v>
      </c>
      <c r="H102" s="308" t="s">
        <v>114</v>
      </c>
      <c r="I102" s="876" t="s">
        <v>115</v>
      </c>
      <c r="J102" s="876"/>
      <c r="K102" s="309" t="s">
        <v>116</v>
      </c>
    </row>
    <row r="103" spans="2:11" x14ac:dyDescent="0.2">
      <c r="B103" s="322" t="s">
        <v>117</v>
      </c>
      <c r="C103" s="236" t="s">
        <v>118</v>
      </c>
      <c r="D103" s="236" t="s">
        <v>119</v>
      </c>
      <c r="E103" s="236" t="s">
        <v>120</v>
      </c>
      <c r="F103" s="236"/>
      <c r="G103" s="236" t="s">
        <v>121</v>
      </c>
      <c r="H103" s="237" t="s">
        <v>122</v>
      </c>
      <c r="I103" s="258" t="s">
        <v>123</v>
      </c>
      <c r="J103" s="258" t="s">
        <v>124</v>
      </c>
      <c r="K103" s="323"/>
    </row>
    <row r="104" spans="2:11" x14ac:dyDescent="0.2">
      <c r="B104" s="310"/>
      <c r="C104" s="34"/>
      <c r="D104" s="23"/>
      <c r="E104" s="25"/>
      <c r="F104" s="253"/>
      <c r="G104" s="25"/>
      <c r="H104" s="24"/>
      <c r="I104" s="23"/>
      <c r="J104" s="23"/>
      <c r="K104" s="311"/>
    </row>
    <row r="105" spans="2:11" x14ac:dyDescent="0.2">
      <c r="B105" s="310"/>
      <c r="C105" s="34"/>
      <c r="D105" s="23"/>
      <c r="E105" s="25"/>
      <c r="F105" s="253"/>
      <c r="G105" s="25"/>
      <c r="H105" s="24"/>
      <c r="I105" s="23"/>
      <c r="J105" s="23"/>
      <c r="K105" s="311"/>
    </row>
    <row r="106" spans="2:11" x14ac:dyDescent="0.2">
      <c r="B106" s="310"/>
      <c r="C106" s="34"/>
      <c r="D106" s="23"/>
      <c r="E106" s="25"/>
      <c r="F106" s="253"/>
      <c r="G106" s="25"/>
      <c r="H106" s="24"/>
      <c r="I106" s="23"/>
      <c r="J106" s="23"/>
      <c r="K106" s="311"/>
    </row>
    <row r="107" spans="2:11" x14ac:dyDescent="0.2">
      <c r="B107" s="310"/>
      <c r="C107" s="34"/>
      <c r="D107" s="30"/>
      <c r="E107" s="188"/>
      <c r="F107" s="233"/>
      <c r="G107" s="25"/>
      <c r="H107" s="24"/>
      <c r="I107" s="23"/>
      <c r="J107" s="23"/>
      <c r="K107" s="311"/>
    </row>
    <row r="108" spans="2:11" x14ac:dyDescent="0.2">
      <c r="B108" s="310"/>
      <c r="C108" s="34"/>
      <c r="D108" s="30"/>
      <c r="E108" s="188"/>
      <c r="F108" s="233"/>
      <c r="G108" s="25"/>
      <c r="H108" s="24"/>
      <c r="I108" s="23"/>
      <c r="J108" s="23"/>
      <c r="K108" s="311"/>
    </row>
    <row r="109" spans="2:11" x14ac:dyDescent="0.2">
      <c r="B109" s="310"/>
      <c r="C109" s="34"/>
      <c r="D109" s="30"/>
      <c r="E109" s="188"/>
      <c r="F109" s="233"/>
      <c r="G109" s="25"/>
      <c r="H109" s="24"/>
      <c r="I109" s="23"/>
      <c r="J109" s="23"/>
      <c r="K109" s="311"/>
    </row>
    <row r="110" spans="2:11" x14ac:dyDescent="0.2">
      <c r="B110" s="310"/>
      <c r="C110" s="34"/>
      <c r="D110" s="30"/>
      <c r="E110" s="188"/>
      <c r="F110" s="233"/>
      <c r="G110" s="25"/>
      <c r="H110" s="24"/>
      <c r="I110" s="23"/>
      <c r="J110" s="23"/>
      <c r="K110" s="311"/>
    </row>
    <row r="111" spans="2:11" x14ac:dyDescent="0.2">
      <c r="B111" s="310"/>
      <c r="C111" s="34"/>
      <c r="D111" s="30"/>
      <c r="E111" s="188"/>
      <c r="F111" s="233"/>
      <c r="G111" s="25"/>
      <c r="H111" s="24"/>
      <c r="I111" s="23"/>
      <c r="J111" s="23"/>
      <c r="K111" s="311"/>
    </row>
    <row r="112" spans="2:11" x14ac:dyDescent="0.2">
      <c r="B112" s="310"/>
      <c r="C112" s="34"/>
      <c r="D112" s="30"/>
      <c r="E112" s="188"/>
      <c r="F112" s="233"/>
      <c r="G112" s="25"/>
      <c r="H112" s="24"/>
      <c r="I112" s="23"/>
      <c r="J112" s="23"/>
      <c r="K112" s="311"/>
    </row>
    <row r="113" spans="2:14" x14ac:dyDescent="0.2">
      <c r="B113" s="310"/>
      <c r="C113" s="34"/>
      <c r="D113" s="30"/>
      <c r="E113" s="188"/>
      <c r="F113" s="233"/>
      <c r="G113" s="25"/>
      <c r="H113" s="24"/>
      <c r="I113" s="23"/>
      <c r="J113" s="23"/>
      <c r="K113" s="311"/>
    </row>
    <row r="114" spans="2:14" x14ac:dyDescent="0.2">
      <c r="B114" s="310"/>
      <c r="C114" s="34"/>
      <c r="D114" s="30"/>
      <c r="E114" s="188"/>
      <c r="F114" s="233"/>
      <c r="G114" s="25"/>
      <c r="H114" s="24"/>
      <c r="I114" s="23"/>
      <c r="J114" s="23"/>
      <c r="K114" s="311"/>
    </row>
    <row r="115" spans="2:14" x14ac:dyDescent="0.2">
      <c r="B115" s="310"/>
      <c r="C115" s="34"/>
      <c r="D115" s="30"/>
      <c r="E115" s="188"/>
      <c r="F115" s="233"/>
      <c r="G115" s="25"/>
      <c r="H115" s="24"/>
      <c r="I115" s="23"/>
      <c r="J115" s="23"/>
      <c r="K115" s="311"/>
    </row>
    <row r="116" spans="2:14" x14ac:dyDescent="0.2">
      <c r="B116" s="310"/>
      <c r="C116" s="34"/>
      <c r="D116" s="30"/>
      <c r="E116" s="188"/>
      <c r="F116" s="233"/>
      <c r="G116" s="25"/>
      <c r="H116" s="24"/>
      <c r="I116" s="23"/>
      <c r="J116" s="23"/>
      <c r="K116" s="311"/>
    </row>
    <row r="117" spans="2:14" x14ac:dyDescent="0.2">
      <c r="B117" s="310"/>
      <c r="C117" s="34"/>
      <c r="D117" s="30"/>
      <c r="E117" s="188"/>
      <c r="F117" s="233"/>
      <c r="G117" s="25"/>
      <c r="H117" s="24"/>
      <c r="I117" s="23"/>
      <c r="J117" s="23"/>
      <c r="K117" s="311"/>
    </row>
    <row r="118" spans="2:14" ht="25.5" customHeight="1" x14ac:dyDescent="0.2">
      <c r="B118" s="310"/>
      <c r="C118" s="34"/>
      <c r="D118" s="23"/>
      <c r="E118" s="25"/>
      <c r="F118" s="447"/>
      <c r="G118" s="25"/>
      <c r="H118" s="24"/>
      <c r="I118" s="23"/>
      <c r="J118" s="23"/>
      <c r="K118" s="311"/>
    </row>
    <row r="119" spans="2:14" x14ac:dyDescent="0.2">
      <c r="B119" s="310"/>
      <c r="C119" s="34"/>
      <c r="D119" s="23"/>
      <c r="E119" s="25"/>
      <c r="F119" s="25"/>
      <c r="G119" s="25"/>
      <c r="H119" s="24"/>
      <c r="I119" s="23"/>
      <c r="J119" s="615"/>
      <c r="K119" s="614"/>
      <c r="N119" s="14"/>
    </row>
    <row r="120" spans="2:14" x14ac:dyDescent="0.2">
      <c r="B120" s="278"/>
      <c r="C120" s="163"/>
      <c r="D120" s="27"/>
      <c r="E120" s="28"/>
      <c r="F120" s="28"/>
      <c r="G120" s="28"/>
      <c r="H120" s="29"/>
      <c r="I120" s="27"/>
      <c r="J120" s="27"/>
      <c r="K120" s="313"/>
    </row>
    <row r="121" spans="2:14" x14ac:dyDescent="0.2">
      <c r="B121" s="314"/>
      <c r="C121" s="230"/>
      <c r="D121" s="315"/>
      <c r="E121" s="258" t="s">
        <v>747</v>
      </c>
      <c r="F121" s="316"/>
      <c r="G121" s="315"/>
      <c r="H121" s="317">
        <f>SUM(H104:H120)</f>
        <v>0</v>
      </c>
      <c r="I121" s="316"/>
      <c r="J121" s="318"/>
      <c r="K121" s="319"/>
      <c r="N121" s="14"/>
    </row>
    <row r="123" spans="2:14" ht="14.25" x14ac:dyDescent="0.2">
      <c r="B123" s="130"/>
      <c r="C123" s="132"/>
      <c r="D123" s="137"/>
      <c r="E123" s="133" t="s">
        <v>747</v>
      </c>
      <c r="F123" s="130"/>
      <c r="G123" s="137"/>
      <c r="H123" s="135">
        <f>H121+H75</f>
        <v>0</v>
      </c>
      <c r="I123" s="130"/>
      <c r="J123" s="132"/>
      <c r="K123" s="137"/>
    </row>
    <row r="126" spans="2:14" ht="15" x14ac:dyDescent="0.2">
      <c r="B126" s="1" t="s">
        <v>273</v>
      </c>
      <c r="C126" s="1"/>
      <c r="E126" s="1" t="s">
        <v>748</v>
      </c>
      <c r="G126" s="12" t="s">
        <v>690</v>
      </c>
      <c r="H126" s="1"/>
      <c r="I126" s="1" t="s">
        <v>748</v>
      </c>
    </row>
    <row r="129" spans="3:9" ht="15" x14ac:dyDescent="0.2">
      <c r="C129" s="658"/>
      <c r="G129" s="12" t="s">
        <v>690</v>
      </c>
      <c r="H129" s="1"/>
      <c r="I129" s="1" t="s">
        <v>748</v>
      </c>
    </row>
  </sheetData>
  <mergeCells count="5">
    <mergeCell ref="I4:J4"/>
    <mergeCell ref="I42:J42"/>
    <mergeCell ref="I102:J102"/>
    <mergeCell ref="E74:F74"/>
    <mergeCell ref="E15:F15"/>
  </mergeCells>
  <pageMargins left="0.74791666666666667" right="0.74791666666666667" top="0.57986111111111116" bottom="0.24027777777777778" header="0.51180555555555562" footer="0.51180555555555562"/>
  <pageSetup paperSize="9" firstPageNumber="0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36"/>
  <sheetViews>
    <sheetView topLeftCell="A9" zoomScaleNormal="100" workbookViewId="0">
      <selection activeCell="B7" sqref="B7:K8"/>
    </sheetView>
  </sheetViews>
  <sheetFormatPr defaultRowHeight="12.75" x14ac:dyDescent="0.2"/>
  <cols>
    <col min="1" max="1" width="2" style="13" customWidth="1"/>
    <col min="2" max="2" width="13.140625" style="13" customWidth="1"/>
    <col min="3" max="3" width="7.7109375" style="37" customWidth="1"/>
    <col min="4" max="4" width="6.7109375" style="13" customWidth="1"/>
    <col min="5" max="5" width="20.28515625" style="13" customWidth="1"/>
    <col min="6" max="6" width="25.5703125" style="13" customWidth="1"/>
    <col min="7" max="7" width="7.85546875" style="13" customWidth="1"/>
    <col min="8" max="8" width="15" style="14" customWidth="1"/>
    <col min="9" max="9" width="7.7109375" style="13" customWidth="1"/>
    <col min="10" max="10" width="10.140625" style="13" bestFit="1" customWidth="1"/>
    <col min="11" max="11" width="14.7109375" style="13" customWidth="1"/>
    <col min="12" max="16384" width="9.140625" style="13"/>
  </cols>
  <sheetData>
    <row r="1" spans="2:11" ht="15" x14ac:dyDescent="0.2">
      <c r="C1" s="13"/>
      <c r="F1"/>
      <c r="G1" s="1"/>
      <c r="H1" s="1"/>
      <c r="I1" s="1"/>
    </row>
    <row r="2" spans="2:11" ht="18.75" x14ac:dyDescent="0.3">
      <c r="B2" s="15" t="s">
        <v>106</v>
      </c>
      <c r="C2" s="157"/>
      <c r="D2" s="8"/>
      <c r="E2" s="13" t="s">
        <v>1144</v>
      </c>
    </row>
    <row r="3" spans="2:11" ht="18.75" x14ac:dyDescent="0.3">
      <c r="B3" s="15"/>
      <c r="C3" s="157"/>
      <c r="D3" s="8"/>
      <c r="E3" s="13" t="s">
        <v>1145</v>
      </c>
      <c r="F3" s="164"/>
    </row>
    <row r="5" spans="2:11" x14ac:dyDescent="0.2">
      <c r="B5" s="306" t="s">
        <v>108</v>
      </c>
      <c r="C5" s="307" t="s">
        <v>109</v>
      </c>
      <c r="D5" s="307" t="s">
        <v>110</v>
      </c>
      <c r="E5" s="307" t="s">
        <v>111</v>
      </c>
      <c r="F5" s="307" t="s">
        <v>112</v>
      </c>
      <c r="G5" s="307" t="s">
        <v>113</v>
      </c>
      <c r="H5" s="308" t="s">
        <v>114</v>
      </c>
      <c r="I5" s="876" t="s">
        <v>115</v>
      </c>
      <c r="J5" s="876"/>
      <c r="K5" s="309" t="s">
        <v>116</v>
      </c>
    </row>
    <row r="6" spans="2:11" x14ac:dyDescent="0.2">
      <c r="B6" s="322" t="s">
        <v>117</v>
      </c>
      <c r="C6" s="236" t="s">
        <v>118</v>
      </c>
      <c r="D6" s="236" t="s">
        <v>119</v>
      </c>
      <c r="E6" s="236" t="s">
        <v>120</v>
      </c>
      <c r="F6" s="236"/>
      <c r="G6" s="236" t="s">
        <v>121</v>
      </c>
      <c r="H6" s="237" t="s">
        <v>122</v>
      </c>
      <c r="I6" s="258" t="s">
        <v>123</v>
      </c>
      <c r="J6" s="258" t="s">
        <v>124</v>
      </c>
      <c r="K6" s="323"/>
    </row>
    <row r="7" spans="2:11" x14ac:dyDescent="0.2">
      <c r="B7" s="320"/>
      <c r="C7" s="268"/>
      <c r="D7" s="46"/>
      <c r="E7" s="52"/>
      <c r="F7" s="52"/>
      <c r="G7" s="46"/>
      <c r="H7" s="47"/>
      <c r="I7" s="46"/>
      <c r="J7" s="46"/>
      <c r="K7" s="321"/>
    </row>
    <row r="8" spans="2:11" x14ac:dyDescent="0.2">
      <c r="B8" s="310"/>
      <c r="C8" s="39"/>
      <c r="D8" s="23"/>
      <c r="E8" s="52"/>
      <c r="F8" s="52"/>
      <c r="G8" s="46"/>
      <c r="H8" s="47"/>
      <c r="I8" s="23"/>
      <c r="J8" s="23"/>
      <c r="K8" s="311"/>
    </row>
    <row r="9" spans="2:11" x14ac:dyDescent="0.2">
      <c r="B9" s="310"/>
      <c r="C9" s="39"/>
      <c r="D9" s="23"/>
      <c r="E9" s="25"/>
      <c r="F9" s="25"/>
      <c r="G9" s="25"/>
      <c r="H9" s="24"/>
      <c r="I9" s="23"/>
      <c r="J9" s="23"/>
      <c r="K9" s="311"/>
    </row>
    <row r="10" spans="2:11" x14ac:dyDescent="0.2">
      <c r="B10" s="310"/>
      <c r="C10" s="39"/>
      <c r="D10" s="23"/>
      <c r="E10" s="25"/>
      <c r="F10" s="25"/>
      <c r="G10" s="25"/>
      <c r="H10" s="24"/>
      <c r="I10" s="23"/>
      <c r="J10" s="23"/>
      <c r="K10" s="311"/>
    </row>
    <row r="11" spans="2:11" x14ac:dyDescent="0.2">
      <c r="B11" s="310"/>
      <c r="C11" s="39"/>
      <c r="D11" s="23"/>
      <c r="E11" s="25"/>
      <c r="F11" s="30"/>
      <c r="G11" s="25"/>
      <c r="H11" s="32"/>
      <c r="I11" s="23"/>
      <c r="J11" s="23"/>
      <c r="K11" s="312"/>
    </row>
    <row r="12" spans="2:11" x14ac:dyDescent="0.2">
      <c r="B12" s="310"/>
      <c r="C12" s="34"/>
      <c r="D12" s="23"/>
      <c r="E12" s="25"/>
      <c r="F12" s="25"/>
      <c r="G12" s="25"/>
      <c r="H12" s="24"/>
      <c r="I12" s="23"/>
      <c r="J12" s="23"/>
      <c r="K12" s="311"/>
    </row>
    <row r="13" spans="2:11" x14ac:dyDescent="0.2">
      <c r="B13" s="310"/>
      <c r="C13" s="34"/>
      <c r="D13" s="23"/>
      <c r="E13" s="25"/>
      <c r="F13" s="25"/>
      <c r="G13" s="25"/>
      <c r="H13" s="24"/>
      <c r="I13" s="23"/>
      <c r="J13" s="23"/>
      <c r="K13" s="311"/>
    </row>
    <row r="14" spans="2:11" x14ac:dyDescent="0.2">
      <c r="B14" s="310"/>
      <c r="C14" s="34"/>
      <c r="D14" s="23"/>
      <c r="E14" s="25"/>
      <c r="F14" s="25"/>
      <c r="G14" s="25"/>
      <c r="H14" s="24"/>
      <c r="I14" s="23"/>
      <c r="J14" s="23"/>
      <c r="K14" s="311"/>
    </row>
    <row r="15" spans="2:11" x14ac:dyDescent="0.2">
      <c r="B15" s="310"/>
      <c r="C15" s="34"/>
      <c r="D15" s="23"/>
      <c r="E15" s="25"/>
      <c r="F15" s="25"/>
      <c r="G15" s="25"/>
      <c r="H15" s="24"/>
      <c r="I15" s="23"/>
      <c r="J15" s="23"/>
      <c r="K15" s="311"/>
    </row>
    <row r="16" spans="2:11" x14ac:dyDescent="0.2">
      <c r="B16" s="310"/>
      <c r="C16" s="34"/>
      <c r="D16" s="23"/>
      <c r="E16" s="25"/>
      <c r="F16" s="25"/>
      <c r="G16" s="25"/>
      <c r="H16" s="24"/>
      <c r="I16" s="23"/>
      <c r="J16" s="23"/>
      <c r="K16" s="311"/>
    </row>
    <row r="17" spans="2:11" x14ac:dyDescent="0.2">
      <c r="B17" s="310"/>
      <c r="C17" s="34"/>
      <c r="D17" s="23"/>
      <c r="E17" s="25"/>
      <c r="F17" s="25"/>
      <c r="G17" s="25"/>
      <c r="H17" s="24"/>
      <c r="I17" s="23"/>
      <c r="J17" s="23"/>
      <c r="K17" s="311"/>
    </row>
    <row r="18" spans="2:11" x14ac:dyDescent="0.2">
      <c r="B18" s="310"/>
      <c r="C18" s="34"/>
      <c r="D18" s="23"/>
      <c r="E18" s="25"/>
      <c r="F18" s="25"/>
      <c r="G18" s="25"/>
      <c r="H18" s="24"/>
      <c r="I18" s="23"/>
      <c r="J18" s="23"/>
      <c r="K18" s="311"/>
    </row>
    <row r="19" spans="2:11" x14ac:dyDescent="0.2">
      <c r="B19" s="310"/>
      <c r="C19" s="34"/>
      <c r="D19" s="23"/>
      <c r="E19" s="25"/>
      <c r="F19" s="25"/>
      <c r="G19" s="25"/>
      <c r="H19" s="24"/>
      <c r="I19" s="23"/>
      <c r="J19" s="23"/>
      <c r="K19" s="311"/>
    </row>
    <row r="20" spans="2:11" x14ac:dyDescent="0.2">
      <c r="B20" s="278"/>
      <c r="C20" s="163"/>
      <c r="D20" s="27"/>
      <c r="E20" s="28"/>
      <c r="F20" s="28"/>
      <c r="G20" s="28"/>
      <c r="H20" s="29"/>
      <c r="I20" s="27"/>
      <c r="J20" s="27"/>
      <c r="K20" s="313"/>
    </row>
    <row r="21" spans="2:11" x14ac:dyDescent="0.2">
      <c r="B21" s="314"/>
      <c r="C21" s="230"/>
      <c r="D21" s="315"/>
      <c r="E21" s="258" t="s">
        <v>747</v>
      </c>
      <c r="F21" s="316"/>
      <c r="G21" s="315"/>
      <c r="H21" s="317">
        <f>SUM(H7:H20)</f>
        <v>0</v>
      </c>
      <c r="I21" s="316"/>
      <c r="J21" s="318"/>
      <c r="K21" s="319"/>
    </row>
    <row r="26" spans="2:11" ht="15" x14ac:dyDescent="0.2">
      <c r="B26" s="1" t="s">
        <v>273</v>
      </c>
      <c r="C26" s="1"/>
      <c r="E26" s="1" t="s">
        <v>748</v>
      </c>
      <c r="G26" s="12" t="s">
        <v>690</v>
      </c>
      <c r="H26" s="1"/>
      <c r="I26" s="1" t="s">
        <v>748</v>
      </c>
    </row>
    <row r="27" spans="2:11" ht="15" x14ac:dyDescent="0.2">
      <c r="C27" s="13"/>
      <c r="G27" s="1"/>
      <c r="H27" s="1"/>
      <c r="I27"/>
    </row>
    <row r="28" spans="2:11" ht="15" x14ac:dyDescent="0.2">
      <c r="C28" s="13"/>
      <c r="G28" s="1"/>
      <c r="H28" s="1"/>
      <c r="I28" s="1"/>
    </row>
    <row r="29" spans="2:11" ht="15" x14ac:dyDescent="0.2">
      <c r="C29" s="13"/>
      <c r="F29" s="1"/>
      <c r="G29" s="1"/>
      <c r="H29" s="1"/>
      <c r="I29" s="1" t="s">
        <v>748</v>
      </c>
    </row>
    <row r="30" spans="2:11" ht="15" x14ac:dyDescent="0.2">
      <c r="C30" s="13"/>
      <c r="F30"/>
      <c r="G30" s="1"/>
      <c r="H30" s="1"/>
      <c r="I30" s="1"/>
    </row>
    <row r="31" spans="2:11" ht="15" x14ac:dyDescent="0.2">
      <c r="C31" s="13"/>
      <c r="F31"/>
      <c r="G31" s="1"/>
      <c r="H31" s="1"/>
      <c r="I31" s="1"/>
    </row>
    <row r="32" spans="2:11" ht="15" x14ac:dyDescent="0.2">
      <c r="C32" s="13"/>
      <c r="F32"/>
      <c r="G32" s="1"/>
      <c r="H32" s="1"/>
      <c r="I32" s="1" t="s">
        <v>748</v>
      </c>
    </row>
    <row r="33" spans="3:9" ht="15" x14ac:dyDescent="0.2">
      <c r="C33" s="13"/>
      <c r="F33"/>
      <c r="G33" s="1"/>
      <c r="H33" s="1"/>
      <c r="I33" s="1"/>
    </row>
    <row r="34" spans="3:9" ht="15" x14ac:dyDescent="0.2">
      <c r="C34" s="13"/>
      <c r="F34"/>
      <c r="G34" s="1"/>
      <c r="H34" s="1"/>
      <c r="I34" s="1"/>
    </row>
    <row r="35" spans="3:9" ht="15" x14ac:dyDescent="0.2">
      <c r="C35" s="13"/>
      <c r="F35"/>
      <c r="G35" s="1"/>
      <c r="H35" s="1"/>
      <c r="I35" s="1"/>
    </row>
    <row r="36" spans="3:9" ht="15" x14ac:dyDescent="0.2">
      <c r="C36" s="13"/>
      <c r="F36"/>
      <c r="G36" s="1"/>
      <c r="H36" s="1"/>
      <c r="I36" s="1"/>
    </row>
  </sheetData>
  <mergeCells count="1">
    <mergeCell ref="I5:J5"/>
  </mergeCells>
  <pageMargins left="0.74791666666666667" right="0.74791666666666667" top="0.57986111111111116" bottom="0.24027777777777778" header="0.51180555555555562" footer="0.51180555555555562"/>
  <pageSetup paperSize="9" firstPageNumber="0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K29"/>
  <sheetViews>
    <sheetView topLeftCell="A2" zoomScaleNormal="100" workbookViewId="0">
      <selection activeCell="J11" sqref="B6:J11"/>
    </sheetView>
  </sheetViews>
  <sheetFormatPr defaultRowHeight="12.75" x14ac:dyDescent="0.2"/>
  <cols>
    <col min="1" max="1" width="2" style="13" customWidth="1"/>
    <col min="2" max="2" width="10.5703125" style="13" customWidth="1"/>
    <col min="3" max="3" width="9.85546875" style="13" customWidth="1"/>
    <col min="4" max="4" width="6.7109375" style="13" customWidth="1"/>
    <col min="5" max="5" width="18.42578125" style="13" customWidth="1"/>
    <col min="6" max="6" width="27.7109375" style="13" customWidth="1"/>
    <col min="7" max="7" width="7.85546875" style="13" customWidth="1"/>
    <col min="8" max="8" width="12.7109375" style="14" customWidth="1"/>
    <col min="9" max="9" width="10.7109375" style="13" customWidth="1"/>
    <col min="10" max="10" width="11.85546875" style="13" customWidth="1"/>
    <col min="11" max="11" width="14.28515625" style="13" customWidth="1"/>
    <col min="12" max="16384" width="9.140625" style="13"/>
  </cols>
  <sheetData>
    <row r="1" spans="2:11" ht="18.75" x14ac:dyDescent="0.3">
      <c r="B1" s="15" t="s">
        <v>106</v>
      </c>
      <c r="C1" s="15"/>
      <c r="D1" s="8"/>
      <c r="E1" s="1" t="s">
        <v>1146</v>
      </c>
      <c r="I1" s="124"/>
    </row>
    <row r="2" spans="2:11" ht="18.75" x14ac:dyDescent="0.3">
      <c r="B2" s="15"/>
      <c r="C2" s="15"/>
      <c r="D2" s="8"/>
      <c r="E2" s="1" t="s">
        <v>1147</v>
      </c>
    </row>
    <row r="4" spans="2:11" x14ac:dyDescent="0.2">
      <c r="B4" s="16" t="s">
        <v>108</v>
      </c>
      <c r="C4" s="16" t="s">
        <v>109</v>
      </c>
      <c r="D4" s="16" t="s">
        <v>110</v>
      </c>
      <c r="E4" s="16" t="s">
        <v>111</v>
      </c>
      <c r="F4" s="16" t="s">
        <v>112</v>
      </c>
      <c r="G4" s="16" t="s">
        <v>113</v>
      </c>
      <c r="H4" s="17" t="s">
        <v>114</v>
      </c>
      <c r="I4" s="652" t="s">
        <v>115</v>
      </c>
      <c r="J4" s="652"/>
      <c r="K4" s="16" t="s">
        <v>116</v>
      </c>
    </row>
    <row r="5" spans="2:11" x14ac:dyDescent="0.2">
      <c r="B5" s="18" t="s">
        <v>117</v>
      </c>
      <c r="C5" s="18" t="s">
        <v>118</v>
      </c>
      <c r="D5" s="18" t="s">
        <v>119</v>
      </c>
      <c r="E5" s="18" t="s">
        <v>120</v>
      </c>
      <c r="F5" s="18"/>
      <c r="G5" s="18" t="s">
        <v>121</v>
      </c>
      <c r="H5" s="19" t="s">
        <v>122</v>
      </c>
      <c r="I5" s="652" t="s">
        <v>123</v>
      </c>
      <c r="J5" s="652" t="s">
        <v>124</v>
      </c>
      <c r="K5" s="18"/>
    </row>
    <row r="6" spans="2:11" x14ac:dyDescent="0.2">
      <c r="B6" s="65"/>
      <c r="C6" s="20"/>
      <c r="D6" s="20"/>
      <c r="E6" s="20"/>
      <c r="F6" s="20"/>
      <c r="G6" s="20"/>
      <c r="H6" s="22"/>
      <c r="I6" s="165"/>
      <c r="J6" s="65"/>
      <c r="K6" s="20"/>
    </row>
    <row r="7" spans="2:11" x14ac:dyDescent="0.2">
      <c r="B7" s="33"/>
      <c r="C7" s="23"/>
      <c r="D7" s="23"/>
      <c r="E7" s="59"/>
      <c r="F7" s="23"/>
      <c r="G7" s="23"/>
      <c r="H7" s="24"/>
      <c r="I7" s="166"/>
      <c r="J7" s="33"/>
      <c r="K7" s="23"/>
    </row>
    <row r="8" spans="2:11" x14ac:dyDescent="0.2">
      <c r="B8" s="33"/>
      <c r="C8" s="23"/>
      <c r="D8" s="23"/>
      <c r="E8" s="51"/>
      <c r="F8" s="35"/>
      <c r="G8" s="51"/>
      <c r="H8" s="36"/>
      <c r="I8" s="166"/>
      <c r="J8" s="23"/>
      <c r="K8" s="23"/>
    </row>
    <row r="9" spans="2:11" x14ac:dyDescent="0.2">
      <c r="B9" s="60"/>
      <c r="C9" s="35"/>
      <c r="D9" s="35"/>
      <c r="E9" s="23"/>
      <c r="F9" s="23"/>
      <c r="G9" s="23"/>
      <c r="H9" s="24"/>
      <c r="I9" s="167"/>
      <c r="J9" s="60"/>
      <c r="K9" s="35"/>
    </row>
    <row r="10" spans="2:11" x14ac:dyDescent="0.2">
      <c r="B10" s="60"/>
      <c r="C10" s="35"/>
      <c r="D10" s="35"/>
      <c r="E10" s="59"/>
      <c r="F10" s="23"/>
      <c r="G10" s="51"/>
      <c r="H10" s="36"/>
      <c r="I10" s="167"/>
      <c r="J10" s="35"/>
      <c r="K10" s="35"/>
    </row>
    <row r="11" spans="2:11" x14ac:dyDescent="0.2">
      <c r="B11" s="60"/>
      <c r="C11" s="35"/>
      <c r="D11" s="35"/>
      <c r="E11" s="51"/>
      <c r="F11" s="35"/>
      <c r="G11" s="51"/>
      <c r="H11" s="36"/>
      <c r="I11" s="167"/>
      <c r="J11" s="35"/>
      <c r="K11" s="35"/>
    </row>
    <row r="12" spans="2:11" x14ac:dyDescent="0.2">
      <c r="B12" s="60"/>
      <c r="C12" s="35"/>
      <c r="D12" s="35"/>
      <c r="E12" s="51"/>
      <c r="F12" s="35"/>
      <c r="G12" s="51"/>
      <c r="H12" s="36"/>
      <c r="I12" s="167"/>
      <c r="J12" s="35"/>
      <c r="K12" s="35"/>
    </row>
    <row r="13" spans="2:11" x14ac:dyDescent="0.2">
      <c r="B13" s="27"/>
      <c r="C13" s="27"/>
      <c r="D13" s="27"/>
      <c r="E13" s="28"/>
      <c r="F13" s="28"/>
      <c r="G13" s="28"/>
      <c r="H13" s="29"/>
      <c r="I13" s="27"/>
      <c r="J13" s="27"/>
      <c r="K13" s="27"/>
    </row>
    <row r="14" spans="2:11" x14ac:dyDescent="0.2">
      <c r="B14" s="126"/>
      <c r="C14" s="103"/>
      <c r="D14" s="128"/>
      <c r="E14" s="652" t="s">
        <v>747</v>
      </c>
      <c r="F14" s="44"/>
      <c r="G14" s="128"/>
      <c r="H14" s="45">
        <f>SUM(H6:H13)</f>
        <v>0</v>
      </c>
      <c r="I14" s="45"/>
      <c r="J14" s="126"/>
      <c r="K14" s="128"/>
    </row>
    <row r="20" spans="2:9" ht="15" x14ac:dyDescent="0.2">
      <c r="B20" s="1" t="s">
        <v>273</v>
      </c>
      <c r="C20" s="1"/>
      <c r="E20" s="1" t="s">
        <v>748</v>
      </c>
      <c r="G20" s="12" t="s">
        <v>690</v>
      </c>
      <c r="H20" s="1"/>
      <c r="I20" s="1" t="s">
        <v>748</v>
      </c>
    </row>
    <row r="21" spans="2:9" ht="15" x14ac:dyDescent="0.2">
      <c r="G21" s="1"/>
      <c r="H21" s="1"/>
      <c r="I21"/>
    </row>
    <row r="22" spans="2:9" ht="15" x14ac:dyDescent="0.2">
      <c r="G22" s="1"/>
      <c r="H22" s="1"/>
      <c r="I22" s="1"/>
    </row>
    <row r="23" spans="2:9" ht="15" x14ac:dyDescent="0.2">
      <c r="F23" s="1"/>
      <c r="G23" s="1"/>
      <c r="H23" s="1"/>
      <c r="I23" s="1" t="s">
        <v>748</v>
      </c>
    </row>
    <row r="24" spans="2:9" ht="15" x14ac:dyDescent="0.2">
      <c r="F24"/>
      <c r="G24" s="1"/>
      <c r="H24" s="1"/>
      <c r="I24" s="1"/>
    </row>
    <row r="25" spans="2:9" ht="15" x14ac:dyDescent="0.2">
      <c r="F25"/>
      <c r="G25" s="1"/>
      <c r="H25" s="1"/>
      <c r="I25" s="1"/>
    </row>
    <row r="26" spans="2:9" ht="15" x14ac:dyDescent="0.2">
      <c r="F26"/>
      <c r="G26" s="1"/>
      <c r="H26" s="1"/>
      <c r="I26" s="1" t="s">
        <v>748</v>
      </c>
    </row>
    <row r="27" spans="2:9" ht="15" x14ac:dyDescent="0.2">
      <c r="F27" s="1"/>
    </row>
    <row r="28" spans="2:9" ht="15" x14ac:dyDescent="0.2">
      <c r="F28" s="1"/>
    </row>
    <row r="29" spans="2:9" ht="15" x14ac:dyDescent="0.2">
      <c r="F29" s="1"/>
    </row>
  </sheetData>
  <pageMargins left="0.74791666666666667" right="0.57013888888888886" top="0.7208333333333333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32"/>
  <sheetViews>
    <sheetView zoomScale="75" zoomScaleNormal="75" workbookViewId="0">
      <selection activeCell="S31" sqref="S31"/>
    </sheetView>
  </sheetViews>
  <sheetFormatPr defaultRowHeight="12.75" x14ac:dyDescent="0.2"/>
  <cols>
    <col min="1" max="1" width="2" style="13" customWidth="1"/>
    <col min="2" max="3" width="9.85546875" style="13" customWidth="1"/>
    <col min="4" max="4" width="6.7109375" style="13" customWidth="1"/>
    <col min="5" max="5" width="18.42578125" style="13" customWidth="1"/>
    <col min="6" max="6" width="27.7109375" style="13" customWidth="1"/>
    <col min="7" max="7" width="7.85546875" style="13" customWidth="1"/>
    <col min="8" max="8" width="12.7109375" style="14" customWidth="1"/>
    <col min="9" max="10" width="10.7109375" style="13" customWidth="1"/>
    <col min="11" max="11" width="14.28515625" style="13" customWidth="1"/>
    <col min="12" max="12" width="9.140625" style="13"/>
    <col min="13" max="13" width="7.5703125" style="13" customWidth="1"/>
    <col min="14" max="14" width="0" style="13" hidden="1" customWidth="1"/>
    <col min="15" max="16384" width="9.140625" style="13"/>
  </cols>
  <sheetData>
    <row r="1" spans="2:11" ht="18.75" x14ac:dyDescent="0.3">
      <c r="B1" s="15" t="s">
        <v>106</v>
      </c>
      <c r="C1" s="15"/>
      <c r="D1" s="8"/>
      <c r="E1" s="1" t="s">
        <v>1148</v>
      </c>
    </row>
    <row r="2" spans="2:11" ht="17.25" customHeight="1" x14ac:dyDescent="0.3">
      <c r="B2" s="15"/>
      <c r="C2" s="15"/>
      <c r="D2" s="8"/>
      <c r="E2" s="1" t="s">
        <v>1149</v>
      </c>
    </row>
    <row r="3" spans="2:11" ht="13.5" customHeight="1" x14ac:dyDescent="0.3">
      <c r="B3" s="15"/>
      <c r="C3" s="15"/>
      <c r="D3" s="8"/>
    </row>
    <row r="5" spans="2:11" x14ac:dyDescent="0.2">
      <c r="B5" s="139" t="s">
        <v>108</v>
      </c>
      <c r="C5" s="140" t="s">
        <v>109</v>
      </c>
      <c r="D5" s="140" t="s">
        <v>110</v>
      </c>
      <c r="E5" s="140" t="s">
        <v>111</v>
      </c>
      <c r="F5" s="140" t="s">
        <v>112</v>
      </c>
      <c r="G5" s="140" t="s">
        <v>113</v>
      </c>
      <c r="H5" s="141" t="s">
        <v>114</v>
      </c>
      <c r="I5" s="881" t="s">
        <v>115</v>
      </c>
      <c r="J5" s="881"/>
      <c r="K5" s="142" t="s">
        <v>116</v>
      </c>
    </row>
    <row r="6" spans="2:11" x14ac:dyDescent="0.2">
      <c r="B6" s="143" t="s">
        <v>117</v>
      </c>
      <c r="C6" s="144" t="s">
        <v>118</v>
      </c>
      <c r="D6" s="144" t="s">
        <v>119</v>
      </c>
      <c r="E6" s="144" t="s">
        <v>120</v>
      </c>
      <c r="F6" s="144"/>
      <c r="G6" s="144" t="s">
        <v>121</v>
      </c>
      <c r="H6" s="145" t="s">
        <v>122</v>
      </c>
      <c r="I6" s="146" t="s">
        <v>123</v>
      </c>
      <c r="J6" s="146" t="s">
        <v>124</v>
      </c>
      <c r="K6" s="147"/>
    </row>
    <row r="7" spans="2:11" x14ac:dyDescent="0.2">
      <c r="B7" s="168"/>
      <c r="C7" s="44"/>
      <c r="D7" s="44"/>
      <c r="E7" s="153"/>
      <c r="F7" s="153"/>
      <c r="G7" s="153"/>
      <c r="H7" s="45"/>
      <c r="I7" s="44"/>
      <c r="J7" s="44"/>
      <c r="K7" s="154"/>
    </row>
    <row r="8" spans="2:11" x14ac:dyDescent="0.2">
      <c r="B8" s="155"/>
      <c r="C8" s="72"/>
      <c r="D8" s="72"/>
      <c r="E8" s="73"/>
      <c r="F8" s="73"/>
      <c r="G8" s="73"/>
      <c r="H8" s="74"/>
      <c r="I8" s="72"/>
      <c r="J8" s="72"/>
      <c r="K8" s="156"/>
    </row>
    <row r="9" spans="2:11" x14ac:dyDescent="0.2">
      <c r="B9" s="155"/>
      <c r="C9" s="72"/>
      <c r="D9" s="72"/>
      <c r="E9" s="73"/>
      <c r="F9" s="73"/>
      <c r="G9" s="73"/>
      <c r="H9" s="74"/>
      <c r="I9" s="72"/>
      <c r="J9" s="72"/>
      <c r="K9" s="156"/>
    </row>
    <row r="10" spans="2:11" x14ac:dyDescent="0.2">
      <c r="B10" s="155"/>
      <c r="C10" s="72"/>
      <c r="D10" s="72"/>
      <c r="E10" s="73"/>
      <c r="F10" s="73"/>
      <c r="G10" s="73"/>
      <c r="H10" s="74"/>
      <c r="I10" s="72"/>
      <c r="J10" s="72"/>
      <c r="K10" s="156"/>
    </row>
    <row r="11" spans="2:11" x14ac:dyDescent="0.2">
      <c r="B11" s="155"/>
      <c r="C11" s="72"/>
      <c r="D11" s="72"/>
      <c r="E11" s="73"/>
      <c r="F11" s="73"/>
      <c r="G11" s="73"/>
      <c r="H11" s="74"/>
      <c r="I11" s="72"/>
      <c r="J11" s="72"/>
      <c r="K11" s="156"/>
    </row>
    <row r="12" spans="2:11" x14ac:dyDescent="0.2">
      <c r="B12" s="155"/>
      <c r="C12" s="72"/>
      <c r="D12" s="72"/>
      <c r="E12" s="73"/>
      <c r="F12" s="73"/>
      <c r="G12" s="73"/>
      <c r="H12" s="74"/>
      <c r="I12" s="72"/>
      <c r="J12" s="72"/>
      <c r="K12" s="156"/>
    </row>
    <row r="13" spans="2:11" x14ac:dyDescent="0.2">
      <c r="B13" s="155"/>
      <c r="C13" s="72"/>
      <c r="D13" s="72"/>
      <c r="E13" s="73"/>
      <c r="F13" s="73"/>
      <c r="G13" s="73"/>
      <c r="H13" s="74"/>
      <c r="I13" s="72"/>
      <c r="J13" s="169"/>
      <c r="K13" s="156"/>
    </row>
    <row r="14" spans="2:11" x14ac:dyDescent="0.2">
      <c r="B14" s="155"/>
      <c r="C14" s="72"/>
      <c r="D14" s="72"/>
      <c r="E14" s="73"/>
      <c r="F14" s="73"/>
      <c r="G14" s="73"/>
      <c r="H14" s="74"/>
      <c r="I14" s="72"/>
      <c r="J14" s="170"/>
      <c r="K14" s="156"/>
    </row>
    <row r="15" spans="2:11" x14ac:dyDescent="0.2">
      <c r="B15" s="155"/>
      <c r="C15" s="72"/>
      <c r="D15" s="72"/>
      <c r="E15" s="73"/>
      <c r="F15" s="73"/>
      <c r="G15" s="73"/>
      <c r="H15" s="74"/>
      <c r="I15" s="72"/>
      <c r="J15" s="170"/>
      <c r="K15" s="171"/>
    </row>
    <row r="16" spans="2:11" x14ac:dyDescent="0.2">
      <c r="B16" s="155"/>
      <c r="C16" s="72"/>
      <c r="D16" s="72"/>
      <c r="E16" s="73"/>
      <c r="F16" s="73"/>
      <c r="G16" s="73"/>
      <c r="H16" s="74"/>
      <c r="I16" s="72"/>
      <c r="J16" s="72"/>
      <c r="K16" s="156"/>
    </row>
    <row r="17" spans="2:11" x14ac:dyDescent="0.2">
      <c r="B17" s="155"/>
      <c r="C17" s="72"/>
      <c r="D17" s="72"/>
      <c r="E17" s="73"/>
      <c r="F17" s="73"/>
      <c r="G17" s="73"/>
      <c r="H17" s="74"/>
      <c r="I17" s="72"/>
      <c r="J17" s="72"/>
      <c r="K17" s="156"/>
    </row>
    <row r="18" spans="2:11" x14ac:dyDescent="0.2">
      <c r="B18" s="155"/>
      <c r="C18" s="72"/>
      <c r="D18" s="72"/>
      <c r="E18" s="73"/>
      <c r="F18" s="73"/>
      <c r="G18" s="73"/>
      <c r="H18" s="74"/>
      <c r="I18" s="72"/>
      <c r="J18" s="72"/>
      <c r="K18" s="156"/>
    </row>
    <row r="19" spans="2:11" x14ac:dyDescent="0.2">
      <c r="B19" s="155"/>
      <c r="C19" s="72"/>
      <c r="D19" s="72"/>
      <c r="E19" s="73"/>
      <c r="F19" s="73"/>
      <c r="G19" s="73"/>
      <c r="H19" s="74"/>
      <c r="I19" s="72"/>
      <c r="J19" s="72"/>
      <c r="K19" s="156"/>
    </row>
    <row r="20" spans="2:11" x14ac:dyDescent="0.2">
      <c r="B20" s="155"/>
      <c r="C20" s="72"/>
      <c r="D20" s="72"/>
      <c r="E20" s="73"/>
      <c r="F20" s="73"/>
      <c r="G20" s="73"/>
      <c r="H20" s="74"/>
      <c r="I20" s="72"/>
      <c r="J20" s="72"/>
      <c r="K20" s="156"/>
    </row>
    <row r="21" spans="2:11" x14ac:dyDescent="0.2">
      <c r="B21" s="155"/>
      <c r="C21" s="72"/>
      <c r="D21" s="72"/>
      <c r="E21" s="73"/>
      <c r="F21" s="73"/>
      <c r="G21" s="73"/>
      <c r="H21" s="74"/>
      <c r="I21" s="72"/>
      <c r="J21" s="72"/>
      <c r="K21" s="156"/>
    </row>
    <row r="22" spans="2:11" ht="15" customHeight="1" x14ac:dyDescent="0.2">
      <c r="B22" s="148"/>
      <c r="C22" s="149"/>
      <c r="D22" s="149"/>
      <c r="E22" s="150" t="s">
        <v>747</v>
      </c>
      <c r="F22" s="149"/>
      <c r="G22" s="149"/>
      <c r="H22" s="151">
        <f>SUM(H7:H21)</f>
        <v>0</v>
      </c>
      <c r="I22" s="149"/>
      <c r="J22" s="149"/>
      <c r="K22" s="152"/>
    </row>
    <row r="27" spans="2:11" ht="15" x14ac:dyDescent="0.2">
      <c r="B27" s="1" t="s">
        <v>273</v>
      </c>
      <c r="C27" s="1"/>
      <c r="E27" s="1" t="s">
        <v>748</v>
      </c>
      <c r="G27" s="12" t="s">
        <v>690</v>
      </c>
      <c r="H27" s="1"/>
      <c r="I27" s="1" t="s">
        <v>748</v>
      </c>
    </row>
    <row r="28" spans="2:11" ht="15" x14ac:dyDescent="0.2">
      <c r="G28" s="1"/>
      <c r="H28" s="1"/>
      <c r="I28"/>
    </row>
    <row r="29" spans="2:11" ht="15" x14ac:dyDescent="0.2">
      <c r="G29" s="1"/>
      <c r="H29" s="1"/>
      <c r="I29" s="1"/>
    </row>
    <row r="30" spans="2:11" ht="15" x14ac:dyDescent="0.2">
      <c r="F30" s="1"/>
      <c r="G30" s="1"/>
      <c r="H30" s="1"/>
      <c r="I30" s="1" t="s">
        <v>748</v>
      </c>
    </row>
    <row r="31" spans="2:11" ht="15" x14ac:dyDescent="0.2">
      <c r="F31"/>
      <c r="G31" s="1"/>
      <c r="H31" s="1"/>
      <c r="I31" s="1"/>
    </row>
    <row r="32" spans="2:11" ht="15" x14ac:dyDescent="0.2">
      <c r="F32"/>
      <c r="G32" s="1"/>
      <c r="H32" s="1"/>
      <c r="I32" s="1"/>
    </row>
  </sheetData>
  <mergeCells count="1">
    <mergeCell ref="I5:J5"/>
  </mergeCells>
  <pageMargins left="0.74791666666666667" right="0.74791666666666667" top="0.7208333333333333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</sheetPr>
  <dimension ref="A1:K53"/>
  <sheetViews>
    <sheetView topLeftCell="A14" zoomScaleNormal="100" workbookViewId="0">
      <selection activeCell="G28" sqref="G28"/>
    </sheetView>
  </sheetViews>
  <sheetFormatPr defaultRowHeight="12.75" x14ac:dyDescent="0.2"/>
  <cols>
    <col min="1" max="1" width="10.85546875" customWidth="1"/>
    <col min="2" max="2" width="7.42578125" bestFit="1" customWidth="1"/>
    <col min="3" max="3" width="8.28515625" customWidth="1"/>
    <col min="4" max="4" width="18" customWidth="1"/>
    <col min="5" max="5" width="16.140625" customWidth="1"/>
    <col min="7" max="7" width="18" customWidth="1"/>
    <col min="8" max="8" width="10.28515625" customWidth="1"/>
    <col min="9" max="9" width="10.140625" bestFit="1" customWidth="1"/>
    <col min="10" max="10" width="16" customWidth="1"/>
  </cols>
  <sheetData>
    <row r="1" spans="1:10" ht="18.75" x14ac:dyDescent="0.3">
      <c r="A1" s="15" t="s">
        <v>106</v>
      </c>
      <c r="B1" s="15"/>
      <c r="C1" s="8"/>
      <c r="D1" s="1" t="s">
        <v>1150</v>
      </c>
      <c r="E1" s="13"/>
      <c r="F1" s="13"/>
      <c r="G1" s="14"/>
      <c r="H1" s="13"/>
      <c r="I1" s="13"/>
      <c r="J1" s="13"/>
    </row>
    <row r="2" spans="1:10" ht="18.75" x14ac:dyDescent="0.3">
      <c r="A2" s="15"/>
      <c r="B2" s="15"/>
      <c r="C2" s="8"/>
      <c r="D2" s="1" t="s">
        <v>1151</v>
      </c>
      <c r="E2" s="13"/>
      <c r="F2" s="13"/>
      <c r="G2" s="14"/>
      <c r="H2" s="13"/>
      <c r="I2" s="13"/>
      <c r="J2" s="13"/>
    </row>
    <row r="3" spans="1:10" ht="18.75" x14ac:dyDescent="0.3">
      <c r="A3" s="15"/>
      <c r="B3" s="15"/>
      <c r="C3" s="8"/>
      <c r="D3" s="13"/>
      <c r="E3" s="13"/>
      <c r="F3" s="13"/>
      <c r="G3" s="14"/>
      <c r="H3" s="13"/>
      <c r="I3" s="13"/>
      <c r="J3" s="13"/>
    </row>
    <row r="4" spans="1:10" x14ac:dyDescent="0.2">
      <c r="A4" s="13"/>
      <c r="B4" s="13"/>
      <c r="C4" s="13"/>
      <c r="D4" s="13"/>
      <c r="E4" s="13"/>
      <c r="F4" s="13"/>
      <c r="G4" s="14"/>
      <c r="H4" s="13"/>
      <c r="I4" s="13"/>
      <c r="J4" s="13"/>
    </row>
    <row r="5" spans="1:10" x14ac:dyDescent="0.2">
      <c r="A5" s="139" t="s">
        <v>108</v>
      </c>
      <c r="B5" s="140" t="s">
        <v>109</v>
      </c>
      <c r="C5" s="140" t="s">
        <v>1152</v>
      </c>
      <c r="D5" s="140" t="s">
        <v>111</v>
      </c>
      <c r="E5" s="140" t="s">
        <v>112</v>
      </c>
      <c r="F5" s="140" t="s">
        <v>113</v>
      </c>
      <c r="G5" s="141" t="s">
        <v>114</v>
      </c>
      <c r="H5" s="881" t="s">
        <v>115</v>
      </c>
      <c r="I5" s="881"/>
      <c r="J5" s="142" t="s">
        <v>116</v>
      </c>
    </row>
    <row r="6" spans="1:10" x14ac:dyDescent="0.2">
      <c r="A6" s="143" t="s">
        <v>117</v>
      </c>
      <c r="B6" s="144" t="s">
        <v>118</v>
      </c>
      <c r="C6" s="144" t="s">
        <v>119</v>
      </c>
      <c r="D6" s="144" t="s">
        <v>120</v>
      </c>
      <c r="E6" s="144"/>
      <c r="F6" s="144" t="s">
        <v>121</v>
      </c>
      <c r="G6" s="145" t="s">
        <v>122</v>
      </c>
      <c r="H6" s="146" t="s">
        <v>123</v>
      </c>
      <c r="I6" s="146" t="s">
        <v>124</v>
      </c>
      <c r="J6" s="147"/>
    </row>
    <row r="7" spans="1:10" x14ac:dyDescent="0.2">
      <c r="A7" s="310">
        <v>41270</v>
      </c>
      <c r="B7" s="39">
        <v>220</v>
      </c>
      <c r="C7" s="23">
        <v>212161</v>
      </c>
      <c r="D7" s="25" t="s">
        <v>729</v>
      </c>
      <c r="E7" s="30" t="s">
        <v>730</v>
      </c>
      <c r="F7" s="25">
        <v>16</v>
      </c>
      <c r="G7" s="32">
        <v>12800</v>
      </c>
      <c r="H7" s="23"/>
      <c r="I7" s="23"/>
      <c r="J7" s="312" t="s">
        <v>1153</v>
      </c>
    </row>
    <row r="8" spans="1:10" x14ac:dyDescent="0.2">
      <c r="A8" s="310"/>
      <c r="B8" s="34"/>
      <c r="C8" s="23"/>
      <c r="D8" s="25"/>
      <c r="E8" s="25"/>
      <c r="F8" s="25">
        <v>-1</v>
      </c>
      <c r="G8" s="24">
        <v>-800</v>
      </c>
      <c r="H8" s="23"/>
      <c r="I8" s="33">
        <v>43100</v>
      </c>
      <c r="J8" s="311"/>
    </row>
    <row r="9" spans="1:10" x14ac:dyDescent="0.2">
      <c r="A9" s="310"/>
      <c r="B9" s="34"/>
      <c r="C9" s="23"/>
      <c r="D9" s="25"/>
      <c r="E9" s="25"/>
      <c r="F9" s="25">
        <v>-2</v>
      </c>
      <c r="G9" s="24">
        <v>-1600</v>
      </c>
      <c r="H9" s="23"/>
      <c r="I9" s="33">
        <v>43465</v>
      </c>
      <c r="J9" s="311"/>
    </row>
    <row r="10" spans="1:10" ht="13.5" thickBot="1" x14ac:dyDescent="0.25">
      <c r="A10" s="310"/>
      <c r="B10" s="34"/>
      <c r="C10" s="23"/>
      <c r="D10" s="25"/>
      <c r="E10" s="25"/>
      <c r="F10" s="25">
        <v>-1</v>
      </c>
      <c r="G10" s="24">
        <v>-800</v>
      </c>
      <c r="H10" s="23"/>
      <c r="I10" s="33">
        <v>43830</v>
      </c>
      <c r="J10" s="311"/>
    </row>
    <row r="11" spans="1:10" ht="13.5" thickBot="1" x14ac:dyDescent="0.25">
      <c r="A11" s="148"/>
      <c r="B11" s="149"/>
      <c r="C11" s="149"/>
      <c r="D11" s="150" t="s">
        <v>747</v>
      </c>
      <c r="E11" s="149"/>
      <c r="F11" s="149"/>
      <c r="G11" s="151">
        <f>SUM(G7:G10)</f>
        <v>9600</v>
      </c>
      <c r="H11" s="149"/>
      <c r="I11" s="149"/>
      <c r="J11" s="152"/>
    </row>
    <row r="12" spans="1:10" x14ac:dyDescent="0.2">
      <c r="A12" s="13"/>
      <c r="B12" s="13"/>
      <c r="C12" s="13"/>
      <c r="D12" s="13"/>
      <c r="E12" s="13"/>
      <c r="F12" s="13"/>
      <c r="G12" s="14"/>
      <c r="H12" s="13"/>
      <c r="I12" s="13"/>
      <c r="J12" s="13"/>
    </row>
    <row r="13" spans="1:10" ht="15" x14ac:dyDescent="0.2">
      <c r="A13" s="13"/>
      <c r="B13" s="13"/>
      <c r="C13" s="13"/>
      <c r="D13" s="13"/>
      <c r="E13" s="1"/>
      <c r="F13" s="1"/>
      <c r="G13" s="1"/>
      <c r="H13" s="1"/>
      <c r="I13" s="13"/>
      <c r="J13" s="13"/>
    </row>
    <row r="14" spans="1:10" ht="18.75" x14ac:dyDescent="0.3">
      <c r="A14" s="15" t="s">
        <v>106</v>
      </c>
      <c r="B14" s="15"/>
      <c r="C14" s="8"/>
      <c r="D14" s="1" t="s">
        <v>1154</v>
      </c>
      <c r="E14" s="13"/>
      <c r="F14" s="13"/>
      <c r="G14" s="14"/>
      <c r="H14" s="13"/>
      <c r="I14" s="13"/>
      <c r="J14" s="13"/>
    </row>
    <row r="15" spans="1:10" ht="18.75" x14ac:dyDescent="0.3">
      <c r="A15" s="15"/>
      <c r="B15" s="15"/>
      <c r="C15" s="8"/>
      <c r="D15" s="1" t="s">
        <v>1155</v>
      </c>
      <c r="E15" s="13"/>
      <c r="F15" s="13"/>
      <c r="G15" s="14"/>
      <c r="H15" s="13"/>
      <c r="I15" s="13"/>
      <c r="J15" s="13"/>
    </row>
    <row r="16" spans="1:10" ht="18.75" x14ac:dyDescent="0.3">
      <c r="A16" s="15"/>
      <c r="B16" s="15"/>
      <c r="C16" s="8"/>
      <c r="D16" s="13"/>
      <c r="E16" s="13"/>
      <c r="F16" s="13"/>
      <c r="G16" s="14"/>
      <c r="H16" s="13"/>
      <c r="I16" s="13"/>
      <c r="J16" s="13"/>
    </row>
    <row r="17" spans="1:10" ht="13.5" thickBot="1" x14ac:dyDescent="0.25">
      <c r="A17" s="13"/>
      <c r="B17" s="13"/>
      <c r="C17" s="13"/>
      <c r="D17" s="13"/>
      <c r="E17" s="13"/>
      <c r="F17" s="13"/>
      <c r="G17" s="14"/>
      <c r="H17" s="13"/>
      <c r="I17" s="13"/>
      <c r="J17" s="13"/>
    </row>
    <row r="18" spans="1:10" x14ac:dyDescent="0.2">
      <c r="A18" s="139" t="s">
        <v>108</v>
      </c>
      <c r="B18" s="140" t="s">
        <v>109</v>
      </c>
      <c r="C18" s="140" t="s">
        <v>1152</v>
      </c>
      <c r="D18" s="140" t="s">
        <v>111</v>
      </c>
      <c r="E18" s="140" t="s">
        <v>112</v>
      </c>
      <c r="F18" s="140" t="s">
        <v>113</v>
      </c>
      <c r="G18" s="141" t="s">
        <v>114</v>
      </c>
      <c r="H18" s="881" t="s">
        <v>115</v>
      </c>
      <c r="I18" s="881"/>
      <c r="J18" s="142" t="s">
        <v>116</v>
      </c>
    </row>
    <row r="19" spans="1:10" ht="13.5" thickBot="1" x14ac:dyDescent="0.25">
      <c r="A19" s="143" t="s">
        <v>117</v>
      </c>
      <c r="B19" s="144" t="s">
        <v>118</v>
      </c>
      <c r="C19" s="144" t="s">
        <v>119</v>
      </c>
      <c r="D19" s="144" t="s">
        <v>120</v>
      </c>
      <c r="E19" s="144"/>
      <c r="F19" s="144" t="s">
        <v>121</v>
      </c>
      <c r="G19" s="145" t="s">
        <v>122</v>
      </c>
      <c r="H19" s="146" t="s">
        <v>123</v>
      </c>
      <c r="I19" s="146" t="s">
        <v>124</v>
      </c>
      <c r="J19" s="147"/>
    </row>
    <row r="20" spans="1:10" ht="25.5" x14ac:dyDescent="0.2">
      <c r="A20" s="310">
        <v>42303</v>
      </c>
      <c r="B20" s="39"/>
      <c r="C20" s="23">
        <v>15135</v>
      </c>
      <c r="D20" s="447" t="s">
        <v>426</v>
      </c>
      <c r="E20" s="30" t="s">
        <v>427</v>
      </c>
      <c r="F20" s="25">
        <v>700</v>
      </c>
      <c r="G20" s="32">
        <v>254271</v>
      </c>
      <c r="H20" s="23"/>
      <c r="I20" s="23"/>
      <c r="J20" s="312"/>
    </row>
    <row r="21" spans="1:10" x14ac:dyDescent="0.2">
      <c r="A21" s="310"/>
      <c r="B21" s="34"/>
      <c r="C21" s="23"/>
      <c r="D21" s="25" t="s">
        <v>428</v>
      </c>
      <c r="E21" s="25" t="s">
        <v>427</v>
      </c>
      <c r="F21" s="25">
        <v>-145</v>
      </c>
      <c r="G21" s="24">
        <v>-52669.8</v>
      </c>
      <c r="H21" s="23"/>
      <c r="I21" s="33">
        <v>42369</v>
      </c>
      <c r="J21" s="311"/>
    </row>
    <row r="22" spans="1:10" x14ac:dyDescent="0.2">
      <c r="A22" s="310"/>
      <c r="B22" s="34"/>
      <c r="C22" s="23"/>
      <c r="D22" s="25" t="s">
        <v>428</v>
      </c>
      <c r="E22" s="25" t="s">
        <v>427</v>
      </c>
      <c r="F22" s="25">
        <v>-84</v>
      </c>
      <c r="G22" s="532">
        <v>-30512.16</v>
      </c>
      <c r="H22" s="23"/>
      <c r="I22" s="33">
        <v>42735</v>
      </c>
      <c r="J22" s="311"/>
    </row>
    <row r="23" spans="1:10" x14ac:dyDescent="0.2">
      <c r="A23" s="310"/>
      <c r="B23" s="34"/>
      <c r="C23" s="23"/>
      <c r="D23" s="25" t="s">
        <v>428</v>
      </c>
      <c r="E23" s="25" t="s">
        <v>427</v>
      </c>
      <c r="F23" s="25">
        <v>-10</v>
      </c>
      <c r="G23" s="532">
        <v>-3632.4</v>
      </c>
      <c r="H23" s="23"/>
      <c r="I23" s="33">
        <v>43100</v>
      </c>
      <c r="J23" s="311"/>
    </row>
    <row r="24" spans="1:10" x14ac:dyDescent="0.2">
      <c r="A24" s="587"/>
      <c r="B24" s="57"/>
      <c r="C24" s="35"/>
      <c r="D24" s="51" t="s">
        <v>428</v>
      </c>
      <c r="E24" s="51" t="s">
        <v>427</v>
      </c>
      <c r="F24" s="51">
        <v>-20</v>
      </c>
      <c r="G24" s="848">
        <v>-7264.8</v>
      </c>
      <c r="H24" s="35"/>
      <c r="I24" s="60">
        <v>43465</v>
      </c>
      <c r="J24" s="740"/>
    </row>
    <row r="25" spans="1:10" x14ac:dyDescent="0.2">
      <c r="A25" s="750"/>
      <c r="B25" s="751"/>
      <c r="C25" s="752"/>
      <c r="D25" s="720" t="s">
        <v>428</v>
      </c>
      <c r="E25" s="720" t="s">
        <v>427</v>
      </c>
      <c r="F25" s="720">
        <v>-12</v>
      </c>
      <c r="G25" s="849">
        <v>-4358.88</v>
      </c>
      <c r="H25" s="752"/>
      <c r="I25" s="750">
        <v>43830</v>
      </c>
      <c r="J25" s="752"/>
    </row>
    <row r="26" spans="1:10" x14ac:dyDescent="0.2">
      <c r="A26" s="750"/>
      <c r="B26" s="751"/>
      <c r="C26" s="752"/>
      <c r="D26" s="720" t="s">
        <v>428</v>
      </c>
      <c r="E26" s="720" t="s">
        <v>427</v>
      </c>
      <c r="F26" s="720">
        <v>-5</v>
      </c>
      <c r="G26" s="849">
        <v>-1816.2</v>
      </c>
      <c r="H26" s="752"/>
      <c r="I26" s="750">
        <v>44196</v>
      </c>
      <c r="J26" s="752"/>
    </row>
    <row r="27" spans="1:10" x14ac:dyDescent="0.2">
      <c r="A27" s="750"/>
      <c r="B27" s="751"/>
      <c r="C27" s="752"/>
      <c r="D27" s="720" t="s">
        <v>428</v>
      </c>
      <c r="E27" s="720" t="s">
        <v>427</v>
      </c>
      <c r="F27" s="720">
        <v>-5</v>
      </c>
      <c r="G27" s="849">
        <v>-1816.2</v>
      </c>
      <c r="H27" s="752"/>
      <c r="I27" s="750">
        <v>44561</v>
      </c>
      <c r="J27" s="752"/>
    </row>
    <row r="28" spans="1:10" x14ac:dyDescent="0.2">
      <c r="A28" s="752"/>
      <c r="B28" s="752"/>
      <c r="C28" s="752"/>
      <c r="D28" s="751" t="s">
        <v>747</v>
      </c>
      <c r="E28" s="752"/>
      <c r="F28" s="752"/>
      <c r="G28" s="754">
        <f>SUM(G20:G27)</f>
        <v>152200.56</v>
      </c>
      <c r="H28" s="752"/>
      <c r="I28" s="752"/>
      <c r="J28" s="752"/>
    </row>
    <row r="29" spans="1:10" x14ac:dyDescent="0.2">
      <c r="A29" s="13"/>
      <c r="B29" s="13"/>
      <c r="C29" s="13"/>
      <c r="D29" s="13"/>
      <c r="E29" s="13"/>
      <c r="F29" s="13"/>
      <c r="G29" s="14"/>
      <c r="H29" s="13"/>
      <c r="I29" s="13"/>
      <c r="J29" s="13"/>
    </row>
    <row r="30" spans="1:10" x14ac:dyDescent="0.2">
      <c r="I30" s="13"/>
      <c r="J30" s="13"/>
    </row>
    <row r="31" spans="1:10" x14ac:dyDescent="0.2">
      <c r="A31" s="13"/>
      <c r="B31" s="13"/>
      <c r="C31" s="13"/>
      <c r="D31" s="13"/>
      <c r="E31" s="13"/>
      <c r="F31" s="13"/>
      <c r="G31" s="14"/>
      <c r="H31" s="13"/>
      <c r="I31" s="13"/>
      <c r="J31" s="13"/>
    </row>
    <row r="32" spans="1:10" ht="15" x14ac:dyDescent="0.2">
      <c r="A32" s="1" t="s">
        <v>273</v>
      </c>
      <c r="B32" s="649"/>
      <c r="C32" s="1" t="s">
        <v>773</v>
      </c>
      <c r="D32" s="13"/>
      <c r="E32" s="12" t="s">
        <v>859</v>
      </c>
      <c r="F32" s="13"/>
      <c r="G32" s="1"/>
      <c r="H32" s="1" t="s">
        <v>748</v>
      </c>
      <c r="I32" s="13"/>
      <c r="J32" s="13"/>
    </row>
    <row r="33" spans="1:11" ht="15" x14ac:dyDescent="0.2">
      <c r="A33" s="1"/>
      <c r="B33" s="649"/>
      <c r="C33" s="1"/>
      <c r="D33" s="13"/>
      <c r="E33" s="12"/>
      <c r="F33" s="13"/>
      <c r="G33" s="1"/>
      <c r="H33" s="1"/>
      <c r="I33" s="13"/>
      <c r="J33" s="13"/>
    </row>
    <row r="34" spans="1:11" ht="15" x14ac:dyDescent="0.2">
      <c r="A34" s="1"/>
      <c r="B34" s="649"/>
      <c r="C34" s="1"/>
      <c r="D34" s="13"/>
      <c r="E34" s="12"/>
      <c r="F34" s="13"/>
      <c r="G34" s="1"/>
      <c r="H34" s="1"/>
      <c r="I34" s="13"/>
      <c r="J34" s="13"/>
    </row>
    <row r="35" spans="1:11" ht="15" x14ac:dyDescent="0.2">
      <c r="A35" s="1"/>
      <c r="B35" s="649"/>
      <c r="C35" s="1"/>
      <c r="D35" s="13"/>
      <c r="E35" s="12"/>
      <c r="F35" s="13"/>
      <c r="G35" s="1"/>
      <c r="H35" s="1"/>
      <c r="I35" s="13"/>
      <c r="J35" s="13"/>
    </row>
    <row r="36" spans="1:11" ht="15" x14ac:dyDescent="0.2">
      <c r="A36" s="1"/>
      <c r="B36" s="649"/>
      <c r="C36" s="1"/>
      <c r="D36" s="13"/>
      <c r="E36" s="12"/>
      <c r="F36" s="13"/>
      <c r="G36" s="1"/>
      <c r="H36" s="1"/>
      <c r="I36" s="13"/>
      <c r="J36" s="13"/>
    </row>
    <row r="37" spans="1:11" ht="15" customHeight="1" x14ac:dyDescent="0.2">
      <c r="A37" s="882" t="s">
        <v>1156</v>
      </c>
      <c r="B37" s="882"/>
      <c r="C37" s="882"/>
      <c r="D37" s="882"/>
      <c r="E37" s="882"/>
      <c r="F37" s="882"/>
      <c r="G37" s="882"/>
      <c r="H37" s="882"/>
      <c r="I37" s="882"/>
      <c r="J37" s="882"/>
      <c r="K37" s="882"/>
    </row>
    <row r="38" spans="1:11" ht="18.75" x14ac:dyDescent="0.3">
      <c r="A38" s="15" t="s">
        <v>106</v>
      </c>
      <c r="B38" s="15"/>
      <c r="C38" s="8"/>
      <c r="D38" s="1" t="s">
        <v>1157</v>
      </c>
      <c r="E38" s="13"/>
      <c r="F38" s="13"/>
      <c r="G38" s="14"/>
      <c r="H38" s="13"/>
      <c r="I38" s="13"/>
      <c r="J38" s="13"/>
    </row>
    <row r="39" spans="1:11" ht="18.75" x14ac:dyDescent="0.3">
      <c r="A39" s="15"/>
      <c r="B39" s="15"/>
      <c r="C39" s="8"/>
      <c r="D39" s="1" t="s">
        <v>1158</v>
      </c>
      <c r="E39" s="13"/>
      <c r="F39" s="13"/>
      <c r="G39" s="14"/>
      <c r="H39" s="13"/>
      <c r="I39" s="13"/>
      <c r="J39" s="13"/>
    </row>
    <row r="40" spans="1:11" ht="13.5" thickBot="1" x14ac:dyDescent="0.25">
      <c r="A40" s="13"/>
      <c r="B40" s="13"/>
      <c r="C40" s="13"/>
      <c r="D40" s="13"/>
      <c r="E40" s="13"/>
      <c r="F40" s="13"/>
      <c r="G40" s="14"/>
      <c r="H40" s="13"/>
      <c r="I40" s="13"/>
      <c r="J40" s="13"/>
    </row>
    <row r="41" spans="1:11" x14ac:dyDescent="0.2">
      <c r="A41" s="139" t="s">
        <v>108</v>
      </c>
      <c r="B41" s="140" t="s">
        <v>109</v>
      </c>
      <c r="C41" s="140" t="s">
        <v>1152</v>
      </c>
      <c r="D41" s="140" t="s">
        <v>111</v>
      </c>
      <c r="E41" s="140" t="s">
        <v>112</v>
      </c>
      <c r="F41" s="140" t="s">
        <v>113</v>
      </c>
      <c r="G41" s="141" t="s">
        <v>114</v>
      </c>
      <c r="H41" s="881" t="s">
        <v>115</v>
      </c>
      <c r="I41" s="881"/>
      <c r="J41" s="142" t="s">
        <v>116</v>
      </c>
    </row>
    <row r="42" spans="1:11" ht="13.5" thickBot="1" x14ac:dyDescent="0.25">
      <c r="A42" s="143" t="s">
        <v>117</v>
      </c>
      <c r="B42" s="144" t="s">
        <v>118</v>
      </c>
      <c r="C42" s="144" t="s">
        <v>119</v>
      </c>
      <c r="D42" s="144" t="s">
        <v>120</v>
      </c>
      <c r="E42" s="144"/>
      <c r="F42" s="144" t="s">
        <v>121</v>
      </c>
      <c r="G42" s="145" t="s">
        <v>122</v>
      </c>
      <c r="H42" s="146" t="s">
        <v>123</v>
      </c>
      <c r="I42" s="146" t="s">
        <v>124</v>
      </c>
      <c r="J42" s="147"/>
    </row>
    <row r="43" spans="1:11" x14ac:dyDescent="0.2">
      <c r="A43" s="310">
        <v>42594</v>
      </c>
      <c r="B43" s="39"/>
      <c r="C43" s="23">
        <v>16106</v>
      </c>
      <c r="D43" s="447" t="s">
        <v>735</v>
      </c>
      <c r="E43" s="30" t="s">
        <v>1159</v>
      </c>
      <c r="F43" s="25">
        <v>150</v>
      </c>
      <c r="G43" s="32">
        <v>3108</v>
      </c>
      <c r="H43" s="23"/>
      <c r="I43" s="23"/>
      <c r="J43" s="312"/>
    </row>
    <row r="44" spans="1:11" x14ac:dyDescent="0.2">
      <c r="A44" s="310"/>
      <c r="B44" s="34"/>
      <c r="C44" s="23"/>
      <c r="D44" s="25" t="s">
        <v>1160</v>
      </c>
      <c r="E44" s="25" t="s">
        <v>1159</v>
      </c>
      <c r="F44" s="25">
        <v>-28</v>
      </c>
      <c r="G44" s="24">
        <v>-580.16</v>
      </c>
      <c r="H44" s="23">
        <v>880023</v>
      </c>
      <c r="I44" s="33">
        <v>42735</v>
      </c>
      <c r="J44" s="311"/>
    </row>
    <row r="45" spans="1:11" x14ac:dyDescent="0.2">
      <c r="A45" s="310"/>
      <c r="B45" s="34"/>
      <c r="C45" s="23"/>
      <c r="D45" s="25"/>
      <c r="E45" s="25"/>
      <c r="F45" s="25"/>
      <c r="G45" s="24"/>
      <c r="H45" s="23"/>
      <c r="I45" s="23"/>
      <c r="J45" s="311"/>
    </row>
    <row r="46" spans="1:11" x14ac:dyDescent="0.2">
      <c r="A46" s="310"/>
      <c r="B46" s="34"/>
      <c r="C46" s="23"/>
      <c r="D46" s="25"/>
      <c r="E46" s="25"/>
      <c r="F46" s="25"/>
      <c r="G46" s="24"/>
      <c r="H46" s="23"/>
      <c r="I46" s="23"/>
      <c r="J46" s="311"/>
    </row>
    <row r="47" spans="1:11" ht="13.5" thickBot="1" x14ac:dyDescent="0.25">
      <c r="A47" s="310"/>
      <c r="B47" s="34"/>
      <c r="C47" s="23"/>
      <c r="D47" s="25"/>
      <c r="E47" s="25"/>
      <c r="F47" s="25"/>
      <c r="G47" s="24"/>
      <c r="H47" s="23"/>
      <c r="I47" s="23"/>
      <c r="J47" s="311"/>
    </row>
    <row r="48" spans="1:11" ht="13.5" thickBot="1" x14ac:dyDescent="0.25">
      <c r="A48" s="148"/>
      <c r="B48" s="149"/>
      <c r="C48" s="149"/>
      <c r="D48" s="150" t="s">
        <v>747</v>
      </c>
      <c r="E48" s="149"/>
      <c r="F48" s="149"/>
      <c r="G48" s="151">
        <f>SUM(G43:G47)</f>
        <v>2527.84</v>
      </c>
      <c r="H48" s="149"/>
      <c r="I48" s="149"/>
      <c r="J48" s="152"/>
    </row>
    <row r="49" spans="1:10" x14ac:dyDescent="0.2">
      <c r="A49" s="13"/>
      <c r="B49" s="13"/>
      <c r="C49" s="13"/>
      <c r="D49" s="13"/>
      <c r="E49" s="13"/>
      <c r="F49" s="13"/>
      <c r="G49" s="14"/>
      <c r="H49" s="13"/>
      <c r="I49" s="13"/>
      <c r="J49" s="13"/>
    </row>
    <row r="50" spans="1:10" x14ac:dyDescent="0.2">
      <c r="A50" s="13"/>
      <c r="B50" s="13"/>
      <c r="C50" s="13"/>
      <c r="D50" s="13"/>
      <c r="E50" s="13"/>
      <c r="F50" s="13"/>
      <c r="G50" s="14"/>
      <c r="H50" s="13"/>
      <c r="I50" s="13"/>
      <c r="J50" s="13"/>
    </row>
    <row r="51" spans="1:10" ht="14.25" x14ac:dyDescent="0.2">
      <c r="A51" s="130"/>
      <c r="B51" s="132"/>
      <c r="C51" s="137"/>
      <c r="D51" s="133" t="s">
        <v>747</v>
      </c>
      <c r="E51" s="130"/>
      <c r="F51" s="137"/>
      <c r="G51" s="135">
        <f>G28+G11+G48</f>
        <v>164328.4</v>
      </c>
      <c r="H51" s="130"/>
      <c r="I51" s="132"/>
      <c r="J51" s="137"/>
    </row>
    <row r="52" spans="1:10" ht="14.25" x14ac:dyDescent="0.2">
      <c r="A52" s="224"/>
      <c r="B52" s="224"/>
      <c r="C52" s="224"/>
      <c r="D52" s="222"/>
      <c r="E52" s="224"/>
      <c r="F52" s="224"/>
      <c r="G52" s="226"/>
      <c r="H52" s="224"/>
      <c r="I52" s="224"/>
      <c r="J52" s="224"/>
    </row>
    <row r="53" spans="1:10" ht="15" x14ac:dyDescent="0.2">
      <c r="A53" s="1" t="s">
        <v>273</v>
      </c>
      <c r="B53" s="649"/>
      <c r="C53" s="1" t="s">
        <v>773</v>
      </c>
      <c r="D53" s="13"/>
      <c r="E53" s="12" t="s">
        <v>859</v>
      </c>
      <c r="F53" s="13"/>
      <c r="G53" s="1"/>
      <c r="H53" s="1" t="s">
        <v>748</v>
      </c>
      <c r="I53" s="13"/>
      <c r="J53" s="13"/>
    </row>
  </sheetData>
  <mergeCells count="4">
    <mergeCell ref="H5:I5"/>
    <mergeCell ref="H18:I18"/>
    <mergeCell ref="H41:I41"/>
    <mergeCell ref="A37:K37"/>
  </mergeCells>
  <pageMargins left="0.74791666666666667" right="0.34027777777777779" top="0.72083333333333333" bottom="0.98402777777777783" header="0.51180555555555562" footer="0.51180555555555562"/>
  <pageSetup paperSize="9" firstPageNumber="0" orientation="landscape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0000"/>
  </sheetPr>
  <dimension ref="A3:J78"/>
  <sheetViews>
    <sheetView zoomScale="75" zoomScaleNormal="75" workbookViewId="0">
      <selection activeCell="G9" sqref="G9"/>
    </sheetView>
  </sheetViews>
  <sheetFormatPr defaultRowHeight="12.75" x14ac:dyDescent="0.2"/>
  <cols>
    <col min="1" max="1" width="4.42578125" customWidth="1"/>
    <col min="2" max="2" width="26.28515625" customWidth="1"/>
    <col min="4" max="4" width="12.42578125" customWidth="1"/>
    <col min="6" max="6" width="7" customWidth="1"/>
    <col min="7" max="7" width="18.42578125" style="176" customWidth="1"/>
    <col min="9" max="9" width="16.140625" customWidth="1"/>
    <col min="10" max="10" width="16" bestFit="1" customWidth="1"/>
  </cols>
  <sheetData>
    <row r="3" spans="1:10" ht="18" x14ac:dyDescent="0.25">
      <c r="A3" s="11"/>
      <c r="B3" s="108" t="s">
        <v>1497</v>
      </c>
      <c r="C3" s="1"/>
      <c r="D3" s="1"/>
      <c r="E3" s="1"/>
      <c r="F3" s="1"/>
      <c r="G3" s="109"/>
      <c r="H3" s="1"/>
      <c r="I3" s="1"/>
      <c r="J3" s="1"/>
    </row>
    <row r="4" spans="1:10" s="1" customFormat="1" ht="15" x14ac:dyDescent="0.2">
      <c r="A4" s="11"/>
      <c r="G4" s="109"/>
    </row>
    <row r="5" spans="1:10" s="1" customFormat="1" ht="15" x14ac:dyDescent="0.2">
      <c r="A5"/>
      <c r="B5"/>
      <c r="C5"/>
      <c r="D5"/>
      <c r="E5"/>
      <c r="F5"/>
      <c r="G5" s="176"/>
    </row>
    <row r="6" spans="1:10" s="1" customFormat="1" ht="15" x14ac:dyDescent="0.2">
      <c r="A6" s="1" t="s">
        <v>1498</v>
      </c>
      <c r="E6"/>
      <c r="G6" s="109"/>
    </row>
    <row r="7" spans="1:10" s="1" customFormat="1" ht="15" x14ac:dyDescent="0.2">
      <c r="E7"/>
      <c r="G7" s="118"/>
    </row>
    <row r="8" spans="1:10" s="1" customFormat="1" ht="15" x14ac:dyDescent="0.2">
      <c r="B8" s="1" t="s">
        <v>1161</v>
      </c>
      <c r="E8"/>
      <c r="G8" s="109">
        <v>884189.34</v>
      </c>
      <c r="J8" s="109"/>
    </row>
    <row r="9" spans="1:10" s="1" customFormat="1" ht="15" x14ac:dyDescent="0.2">
      <c r="E9"/>
      <c r="G9" s="109"/>
    </row>
    <row r="10" spans="1:10" s="1" customFormat="1" ht="15" x14ac:dyDescent="0.2">
      <c r="B10" s="1" t="s">
        <v>1162</v>
      </c>
      <c r="E10"/>
      <c r="G10" s="109">
        <v>1499053.77</v>
      </c>
      <c r="J10" s="109"/>
    </row>
    <row r="11" spans="1:10" s="1" customFormat="1" ht="15" x14ac:dyDescent="0.2">
      <c r="E11"/>
      <c r="G11" s="109"/>
    </row>
    <row r="12" spans="1:10" s="1" customFormat="1" ht="15" x14ac:dyDescent="0.2">
      <c r="A12" s="11"/>
      <c r="B12" s="1" t="s">
        <v>1163</v>
      </c>
      <c r="E12"/>
      <c r="G12" s="109">
        <v>8044464.6299999999</v>
      </c>
    </row>
    <row r="13" spans="1:10" s="1" customFormat="1" ht="15" x14ac:dyDescent="0.2">
      <c r="A13" s="11"/>
    </row>
    <row r="14" spans="1:10" s="1" customFormat="1" ht="15.75" x14ac:dyDescent="0.25">
      <c r="A14" s="11"/>
      <c r="E14" s="7" t="s">
        <v>694</v>
      </c>
      <c r="F14" s="7"/>
      <c r="G14" s="177">
        <f>SUM(G8:G13)</f>
        <v>10427707.74</v>
      </c>
      <c r="H14" s="109"/>
      <c r="I14" s="177"/>
      <c r="J14" s="177"/>
    </row>
    <row r="15" spans="1:10" s="1" customFormat="1" ht="15" x14ac:dyDescent="0.2">
      <c r="A15" s="11"/>
      <c r="G15" s="109"/>
    </row>
    <row r="16" spans="1:10" s="1" customFormat="1" ht="15" x14ac:dyDescent="0.2">
      <c r="A16" s="11"/>
      <c r="G16" s="109"/>
    </row>
    <row r="17" spans="1:7" s="1" customFormat="1" ht="15" x14ac:dyDescent="0.2">
      <c r="A17" s="11"/>
      <c r="G17" s="109"/>
    </row>
    <row r="18" spans="1:7" s="1" customFormat="1" ht="15" x14ac:dyDescent="0.2">
      <c r="A18" s="11"/>
      <c r="G18" s="109"/>
    </row>
    <row r="19" spans="1:7" s="1" customFormat="1" ht="15" x14ac:dyDescent="0.2">
      <c r="A19" s="11"/>
    </row>
    <row r="20" spans="1:7" s="1" customFormat="1" ht="15" x14ac:dyDescent="0.2">
      <c r="A20" s="11"/>
      <c r="C20" s="1" t="s">
        <v>273</v>
      </c>
      <c r="E20" s="1" t="s">
        <v>748</v>
      </c>
    </row>
    <row r="21" spans="1:7" s="1" customFormat="1" ht="15" x14ac:dyDescent="0.2">
      <c r="A21" s="11"/>
    </row>
    <row r="22" spans="1:7" s="1" customFormat="1" ht="15" x14ac:dyDescent="0.2">
      <c r="A22" s="11"/>
      <c r="C22" s="1" t="s">
        <v>690</v>
      </c>
    </row>
    <row r="23" spans="1:7" s="1" customFormat="1" ht="15" x14ac:dyDescent="0.2">
      <c r="E23" s="1" t="s">
        <v>748</v>
      </c>
    </row>
    <row r="24" spans="1:7" s="1" customFormat="1" ht="15" x14ac:dyDescent="0.2">
      <c r="A24" s="11"/>
      <c r="E24"/>
    </row>
    <row r="25" spans="1:7" s="1" customFormat="1" ht="15" x14ac:dyDescent="0.2">
      <c r="A25" s="11"/>
    </row>
    <row r="26" spans="1:7" s="1" customFormat="1" ht="15" x14ac:dyDescent="0.2">
      <c r="A26" s="11"/>
      <c r="B26"/>
      <c r="E26" s="1" t="s">
        <v>748</v>
      </c>
    </row>
    <row r="27" spans="1:7" s="1" customFormat="1" ht="15" x14ac:dyDescent="0.2">
      <c r="A27" s="11"/>
      <c r="B27"/>
    </row>
    <row r="28" spans="1:7" s="1" customFormat="1" ht="15" x14ac:dyDescent="0.2">
      <c r="A28" s="11"/>
      <c r="B28"/>
    </row>
    <row r="29" spans="1:7" s="1" customFormat="1" ht="15" x14ac:dyDescent="0.2">
      <c r="A29" s="11"/>
      <c r="G29" s="109"/>
    </row>
    <row r="30" spans="1:7" s="1" customFormat="1" ht="15" x14ac:dyDescent="0.2">
      <c r="A30" s="11"/>
      <c r="G30" s="109"/>
    </row>
    <row r="31" spans="1:7" s="1" customFormat="1" ht="15" x14ac:dyDescent="0.2">
      <c r="A31" s="11"/>
      <c r="G31" s="109"/>
    </row>
    <row r="32" spans="1:7" s="1" customFormat="1" ht="15" x14ac:dyDescent="0.2">
      <c r="A32" s="11"/>
      <c r="G32" s="109"/>
    </row>
    <row r="33" spans="1:7" s="1" customFormat="1" ht="15" x14ac:dyDescent="0.2">
      <c r="A33" s="11"/>
      <c r="G33" s="109"/>
    </row>
    <row r="34" spans="1:7" s="1" customFormat="1" ht="15" x14ac:dyDescent="0.2">
      <c r="A34" s="11"/>
      <c r="G34" s="109"/>
    </row>
    <row r="35" spans="1:7" s="1" customFormat="1" ht="15" x14ac:dyDescent="0.2">
      <c r="A35" s="11"/>
      <c r="G35" s="109"/>
    </row>
    <row r="36" spans="1:7" s="1" customFormat="1" ht="15" x14ac:dyDescent="0.2">
      <c r="A36" s="11"/>
      <c r="G36" s="109"/>
    </row>
    <row r="37" spans="1:7" s="1" customFormat="1" ht="15" x14ac:dyDescent="0.2">
      <c r="A37" s="11"/>
      <c r="G37" s="109"/>
    </row>
    <row r="38" spans="1:7" s="1" customFormat="1" ht="15" x14ac:dyDescent="0.2">
      <c r="A38" s="11"/>
      <c r="G38" s="109"/>
    </row>
    <row r="39" spans="1:7" s="1" customFormat="1" ht="15" x14ac:dyDescent="0.2">
      <c r="A39" s="11"/>
      <c r="G39" s="109"/>
    </row>
    <row r="40" spans="1:7" s="1" customFormat="1" ht="15" x14ac:dyDescent="0.2">
      <c r="A40" s="11"/>
      <c r="G40" s="109"/>
    </row>
    <row r="41" spans="1:7" s="1" customFormat="1" ht="15" x14ac:dyDescent="0.2">
      <c r="A41" s="11"/>
      <c r="G41" s="109"/>
    </row>
    <row r="42" spans="1:7" s="1" customFormat="1" ht="15" x14ac:dyDescent="0.2">
      <c r="A42" s="11"/>
      <c r="G42" s="109"/>
    </row>
    <row r="43" spans="1:7" s="1" customFormat="1" ht="15" x14ac:dyDescent="0.2">
      <c r="A43" s="11"/>
      <c r="B43" s="1" t="s">
        <v>1164</v>
      </c>
      <c r="E43" s="178"/>
      <c r="G43" s="109" t="s">
        <v>1165</v>
      </c>
    </row>
    <row r="44" spans="1:7" s="1" customFormat="1" ht="15" x14ac:dyDescent="0.2">
      <c r="A44" s="11" t="s">
        <v>1166</v>
      </c>
      <c r="G44" s="109"/>
    </row>
    <row r="45" spans="1:7" s="1" customFormat="1" ht="15" x14ac:dyDescent="0.2">
      <c r="A45" s="11"/>
      <c r="B45" s="1" t="s">
        <v>1167</v>
      </c>
      <c r="G45" s="109" t="s">
        <v>1168</v>
      </c>
    </row>
    <row r="46" spans="1:7" s="1" customFormat="1" ht="15" x14ac:dyDescent="0.2">
      <c r="A46" s="11"/>
      <c r="G46" s="109"/>
    </row>
    <row r="47" spans="1:7" s="1" customFormat="1" ht="15" x14ac:dyDescent="0.2">
      <c r="A47" s="11"/>
      <c r="B47" s="1" t="s">
        <v>1169</v>
      </c>
      <c r="G47" s="109" t="s">
        <v>1170</v>
      </c>
    </row>
    <row r="48" spans="1:7" s="1" customFormat="1" ht="15" x14ac:dyDescent="0.2">
      <c r="A48" s="11"/>
      <c r="G48" s="109"/>
    </row>
    <row r="49" spans="1:7" s="1" customFormat="1" ht="15" x14ac:dyDescent="0.2">
      <c r="A49" s="11"/>
      <c r="B49" s="1" t="s">
        <v>1171</v>
      </c>
      <c r="G49" s="109"/>
    </row>
    <row r="50" spans="1:7" s="1" customFormat="1" ht="15" x14ac:dyDescent="0.2">
      <c r="A50" s="11"/>
      <c r="G50" s="109"/>
    </row>
    <row r="51" spans="1:7" s="1" customFormat="1" ht="15" x14ac:dyDescent="0.2">
      <c r="A51" s="11"/>
      <c r="G51" s="109"/>
    </row>
    <row r="52" spans="1:7" s="1" customFormat="1" ht="15" x14ac:dyDescent="0.2">
      <c r="A52" s="11"/>
      <c r="G52" s="109"/>
    </row>
    <row r="53" spans="1:7" s="1" customFormat="1" ht="15" x14ac:dyDescent="0.2">
      <c r="A53" s="11"/>
      <c r="G53" s="109"/>
    </row>
    <row r="54" spans="1:7" s="1" customFormat="1" ht="15" x14ac:dyDescent="0.2">
      <c r="A54" s="11"/>
      <c r="G54" s="109"/>
    </row>
    <row r="55" spans="1:7" s="1" customFormat="1" ht="15" x14ac:dyDescent="0.2">
      <c r="A55" s="11"/>
      <c r="G55" s="109"/>
    </row>
    <row r="56" spans="1:7" s="1" customFormat="1" ht="15" x14ac:dyDescent="0.2">
      <c r="A56" s="11"/>
      <c r="G56" s="109"/>
    </row>
    <row r="57" spans="1:7" s="1" customFormat="1" ht="15" x14ac:dyDescent="0.2">
      <c r="A57" s="11"/>
      <c r="G57" s="109"/>
    </row>
    <row r="58" spans="1:7" s="1" customFormat="1" ht="15" x14ac:dyDescent="0.2">
      <c r="A58" s="11"/>
      <c r="G58" s="109"/>
    </row>
    <row r="59" spans="1:7" s="1" customFormat="1" ht="15" x14ac:dyDescent="0.2">
      <c r="A59" s="11"/>
      <c r="G59" s="109"/>
    </row>
    <row r="60" spans="1:7" s="1" customFormat="1" ht="15" x14ac:dyDescent="0.2">
      <c r="A60" s="11"/>
      <c r="G60" s="109"/>
    </row>
    <row r="61" spans="1:7" s="1" customFormat="1" ht="15" x14ac:dyDescent="0.2">
      <c r="A61" s="11"/>
      <c r="G61" s="109"/>
    </row>
    <row r="62" spans="1:7" s="1" customFormat="1" ht="15" x14ac:dyDescent="0.2">
      <c r="A62" s="11"/>
      <c r="G62" s="109"/>
    </row>
    <row r="63" spans="1:7" s="1" customFormat="1" ht="15" x14ac:dyDescent="0.2">
      <c r="A63" s="11"/>
      <c r="G63" s="109"/>
    </row>
    <row r="64" spans="1:7" s="1" customFormat="1" ht="15" x14ac:dyDescent="0.2">
      <c r="A64" s="11"/>
      <c r="G64" s="109"/>
    </row>
    <row r="65" spans="1:10" s="1" customFormat="1" ht="15" x14ac:dyDescent="0.2">
      <c r="A65" s="11"/>
      <c r="G65" s="109"/>
    </row>
    <row r="66" spans="1:10" s="1" customFormat="1" ht="15" x14ac:dyDescent="0.2">
      <c r="A66" s="11"/>
      <c r="G66" s="109"/>
    </row>
    <row r="67" spans="1:10" s="1" customFormat="1" ht="15" x14ac:dyDescent="0.2">
      <c r="A67" s="11"/>
      <c r="G67" s="109"/>
    </row>
    <row r="68" spans="1:10" s="1" customFormat="1" ht="15" x14ac:dyDescent="0.2">
      <c r="A68" s="11"/>
      <c r="C68"/>
      <c r="D68"/>
      <c r="E68"/>
      <c r="F68"/>
      <c r="G68" s="176"/>
      <c r="H68"/>
      <c r="I68"/>
      <c r="J68"/>
    </row>
    <row r="69" spans="1:10" s="1" customFormat="1" ht="15" x14ac:dyDescent="0.2">
      <c r="A69" s="11"/>
      <c r="C69"/>
      <c r="D69"/>
      <c r="E69"/>
      <c r="F69"/>
      <c r="G69" s="176"/>
      <c r="H69"/>
      <c r="I69"/>
      <c r="J69"/>
    </row>
    <row r="70" spans="1:10" s="1" customFormat="1" ht="15" x14ac:dyDescent="0.2">
      <c r="A70" s="11"/>
      <c r="B70"/>
      <c r="C70"/>
      <c r="D70"/>
      <c r="E70"/>
      <c r="F70"/>
      <c r="G70" s="176"/>
      <c r="H70"/>
      <c r="I70"/>
      <c r="J70"/>
    </row>
    <row r="71" spans="1:10" s="1" customFormat="1" ht="15" x14ac:dyDescent="0.2">
      <c r="A71"/>
      <c r="B71"/>
      <c r="C71"/>
      <c r="D71"/>
      <c r="E71"/>
      <c r="F71"/>
      <c r="G71" s="176"/>
      <c r="H71"/>
      <c r="I71"/>
      <c r="J71"/>
    </row>
    <row r="72" spans="1:10" s="1" customFormat="1" ht="15" x14ac:dyDescent="0.2">
      <c r="A72"/>
      <c r="B72"/>
      <c r="C72"/>
      <c r="D72"/>
      <c r="E72"/>
      <c r="F72"/>
      <c r="G72" s="176"/>
      <c r="H72"/>
      <c r="I72"/>
      <c r="J72"/>
    </row>
    <row r="73" spans="1:10" s="1" customFormat="1" ht="15" x14ac:dyDescent="0.2">
      <c r="A73"/>
      <c r="B73"/>
      <c r="C73"/>
      <c r="D73"/>
      <c r="E73"/>
      <c r="F73"/>
      <c r="G73" s="176"/>
      <c r="H73"/>
      <c r="I73"/>
      <c r="J73"/>
    </row>
    <row r="74" spans="1:10" s="1" customFormat="1" ht="15" x14ac:dyDescent="0.2">
      <c r="A74"/>
      <c r="B74"/>
      <c r="C74"/>
      <c r="D74"/>
      <c r="E74"/>
      <c r="F74"/>
      <c r="G74" s="176"/>
      <c r="H74"/>
      <c r="I74"/>
      <c r="J74"/>
    </row>
    <row r="75" spans="1:10" s="1" customFormat="1" ht="15" x14ac:dyDescent="0.2">
      <c r="A75"/>
      <c r="B75"/>
      <c r="C75"/>
      <c r="D75"/>
      <c r="E75"/>
      <c r="F75"/>
      <c r="G75" s="176"/>
      <c r="H75"/>
      <c r="I75"/>
      <c r="J75"/>
    </row>
    <row r="76" spans="1:10" s="1" customFormat="1" ht="15" x14ac:dyDescent="0.2">
      <c r="A76"/>
      <c r="B76"/>
      <c r="C76"/>
      <c r="D76"/>
      <c r="E76"/>
      <c r="F76"/>
      <c r="G76" s="176"/>
      <c r="H76"/>
      <c r="I76"/>
      <c r="J76"/>
    </row>
    <row r="77" spans="1:10" s="1" customFormat="1" ht="15" x14ac:dyDescent="0.2">
      <c r="A77"/>
      <c r="B77"/>
      <c r="C77"/>
      <c r="D77"/>
      <c r="E77"/>
      <c r="F77"/>
      <c r="G77" s="176"/>
      <c r="H77"/>
      <c r="I77"/>
      <c r="J77"/>
    </row>
    <row r="78" spans="1:10" s="1" customFormat="1" ht="15" x14ac:dyDescent="0.2">
      <c r="A78"/>
      <c r="B78"/>
      <c r="C78"/>
      <c r="D78"/>
      <c r="E78"/>
      <c r="F78"/>
      <c r="G78" s="176"/>
      <c r="H78"/>
      <c r="I78"/>
      <c r="J78"/>
    </row>
  </sheetData>
  <printOptions horizontalCentered="1" verticalCentered="1"/>
  <pageMargins left="1.2204724409448819" right="0.31496062992125984" top="0.98425196850393704" bottom="1.3385826771653544" header="0.51181102362204722" footer="0.51181102362204722"/>
  <pageSetup paperSize="9" firstPageNumber="0" orientation="landscape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</sheetPr>
  <dimension ref="A1:F50"/>
  <sheetViews>
    <sheetView topLeftCell="A6" workbookViewId="0">
      <selection activeCell="C8" sqref="C8"/>
    </sheetView>
  </sheetViews>
  <sheetFormatPr defaultRowHeight="15" x14ac:dyDescent="0.2"/>
  <cols>
    <col min="1" max="1" width="8.7109375" style="1" customWidth="1"/>
    <col min="2" max="2" width="28.5703125" style="1" customWidth="1"/>
    <col min="3" max="4" width="13.7109375" style="1" customWidth="1"/>
    <col min="5" max="5" width="12.7109375" style="1" bestFit="1" customWidth="1"/>
    <col min="6" max="6" width="10.7109375" style="1" customWidth="1"/>
    <col min="7" max="16384" width="9.140625" style="1"/>
  </cols>
  <sheetData>
    <row r="1" spans="1:6" x14ac:dyDescent="0.2">
      <c r="A1" s="649"/>
      <c r="B1" s="649"/>
      <c r="C1" s="649"/>
      <c r="D1" s="649"/>
      <c r="E1" s="649"/>
      <c r="F1" s="649"/>
    </row>
    <row r="3" spans="1:6" ht="18" x14ac:dyDescent="0.25">
      <c r="A3" s="777">
        <v>331</v>
      </c>
      <c r="B3" s="108" t="s">
        <v>1499</v>
      </c>
      <c r="C3" s="109"/>
    </row>
    <row r="4" spans="1:6" x14ac:dyDescent="0.2">
      <c r="C4" s="109"/>
    </row>
    <row r="5" spans="1:6" x14ac:dyDescent="0.2">
      <c r="A5" s="659" t="s">
        <v>1172</v>
      </c>
      <c r="B5" s="659" t="s">
        <v>1173</v>
      </c>
      <c r="C5" s="172" t="s">
        <v>1174</v>
      </c>
      <c r="D5" s="659" t="s">
        <v>1175</v>
      </c>
      <c r="E5" s="883" t="s">
        <v>870</v>
      </c>
      <c r="F5" s="883"/>
    </row>
    <row r="6" spans="1:6" ht="3" customHeight="1" x14ac:dyDescent="0.2">
      <c r="A6" s="649"/>
      <c r="B6" s="649"/>
      <c r="C6" s="114"/>
      <c r="D6" s="649"/>
      <c r="E6" s="650"/>
      <c r="F6" s="650"/>
    </row>
    <row r="7" spans="1:6" x14ac:dyDescent="0.2">
      <c r="A7" s="115"/>
      <c r="B7" s="659" t="s">
        <v>1500</v>
      </c>
      <c r="C7" s="172">
        <v>37797</v>
      </c>
      <c r="D7" s="117"/>
      <c r="E7" s="173"/>
      <c r="F7" s="174"/>
    </row>
    <row r="8" spans="1:6" x14ac:dyDescent="0.2">
      <c r="A8" s="115"/>
      <c r="B8" s="659"/>
      <c r="C8" s="172"/>
      <c r="D8" s="117"/>
      <c r="E8" s="175"/>
      <c r="F8" s="174"/>
    </row>
    <row r="9" spans="1:6" x14ac:dyDescent="0.2">
      <c r="A9" s="115"/>
      <c r="B9" s="659"/>
      <c r="C9" s="172"/>
      <c r="D9" s="117"/>
      <c r="E9" s="175"/>
      <c r="F9" s="174"/>
    </row>
    <row r="10" spans="1:6" x14ac:dyDescent="0.2">
      <c r="A10" s="115"/>
      <c r="B10" s="659"/>
      <c r="C10" s="172"/>
      <c r="D10" s="117"/>
      <c r="E10" s="175"/>
      <c r="F10" s="174"/>
    </row>
    <row r="11" spans="1:6" x14ac:dyDescent="0.2">
      <c r="A11" s="115"/>
      <c r="B11" s="659"/>
      <c r="C11" s="172"/>
      <c r="D11" s="117"/>
      <c r="E11" s="175"/>
      <c r="F11" s="174"/>
    </row>
    <row r="13" spans="1:6" x14ac:dyDescent="0.2">
      <c r="C13" s="109"/>
    </row>
    <row r="14" spans="1:6" x14ac:dyDescent="0.2">
      <c r="B14" s="1" t="s">
        <v>273</v>
      </c>
      <c r="C14" s="109"/>
      <c r="D14" s="1" t="s">
        <v>748</v>
      </c>
    </row>
    <row r="15" spans="1:6" x14ac:dyDescent="0.2">
      <c r="C15" s="109"/>
    </row>
    <row r="17" spans="2:4" x14ac:dyDescent="0.2">
      <c r="B17" s="1" t="s">
        <v>690</v>
      </c>
      <c r="D17" s="1" t="s">
        <v>748</v>
      </c>
    </row>
    <row r="19" spans="2:4" x14ac:dyDescent="0.2">
      <c r="B19"/>
    </row>
    <row r="20" spans="2:4" x14ac:dyDescent="0.2">
      <c r="B20"/>
      <c r="D20" s="1" t="s">
        <v>748</v>
      </c>
    </row>
    <row r="28" spans="2:4" ht="3" customHeight="1" x14ac:dyDescent="0.2"/>
    <row r="29" spans="2:4" ht="21" customHeight="1" x14ac:dyDescent="0.2"/>
    <row r="30" spans="2:4" ht="9" customHeight="1" x14ac:dyDescent="0.2"/>
    <row r="36" ht="21" customHeight="1" x14ac:dyDescent="0.2"/>
    <row r="37" ht="3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</sheetData>
  <mergeCells count="1">
    <mergeCell ref="E5:F5"/>
  </mergeCells>
  <printOptions horizontalCentered="1" verticalCentered="1"/>
  <pageMargins left="1.0629921259842521" right="0.43307086614173229" top="0.70866141732283472" bottom="0.27559055118110237" header="0.51181102362204722" footer="0.51181102362204722"/>
  <pageSetup paperSize="9" firstPageNumber="0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0000"/>
  </sheetPr>
  <dimension ref="A2:E18"/>
  <sheetViews>
    <sheetView workbookViewId="0">
      <selection activeCell="C7" sqref="C7"/>
    </sheetView>
  </sheetViews>
  <sheetFormatPr defaultRowHeight="12.75" x14ac:dyDescent="0.2"/>
  <cols>
    <col min="1" max="1" width="18.140625" customWidth="1"/>
    <col min="2" max="2" width="27.28515625" customWidth="1"/>
    <col min="3" max="3" width="31.28515625" customWidth="1"/>
    <col min="4" max="4" width="21.5703125" customWidth="1"/>
  </cols>
  <sheetData>
    <row r="2" spans="1:5" ht="18" x14ac:dyDescent="0.25">
      <c r="A2" s="1"/>
      <c r="B2" s="108" t="s">
        <v>1176</v>
      </c>
      <c r="C2" s="109"/>
      <c r="D2" s="1"/>
      <c r="E2" s="1"/>
    </row>
    <row r="3" spans="1:5" ht="15" x14ac:dyDescent="0.2">
      <c r="A3" s="1"/>
      <c r="B3" s="1"/>
      <c r="C3" s="109"/>
      <c r="D3" s="1"/>
      <c r="E3" s="1"/>
    </row>
    <row r="4" spans="1:5" ht="15" x14ac:dyDescent="0.2">
      <c r="A4" s="110"/>
      <c r="B4" s="110" t="s">
        <v>1173</v>
      </c>
      <c r="C4" s="111" t="s">
        <v>1174</v>
      </c>
      <c r="D4" s="110" t="s">
        <v>124</v>
      </c>
      <c r="E4" s="110" t="s">
        <v>1175</v>
      </c>
    </row>
    <row r="5" spans="1:5" ht="15" x14ac:dyDescent="0.2">
      <c r="A5" s="112" t="s">
        <v>1177</v>
      </c>
      <c r="B5" s="112"/>
      <c r="C5" s="113"/>
      <c r="D5" s="112" t="s">
        <v>1178</v>
      </c>
      <c r="E5" s="112"/>
    </row>
    <row r="6" spans="1:5" ht="15" x14ac:dyDescent="0.2">
      <c r="A6" s="649"/>
      <c r="B6" s="649"/>
      <c r="C6" s="114"/>
      <c r="D6" s="649"/>
      <c r="E6" s="649"/>
    </row>
    <row r="7" spans="1:5" ht="15" x14ac:dyDescent="0.2">
      <c r="A7" s="115" t="s">
        <v>1179</v>
      </c>
      <c r="B7" s="659" t="s">
        <v>1180</v>
      </c>
      <c r="C7" s="116">
        <v>0</v>
      </c>
      <c r="D7" s="117"/>
      <c r="E7" s="659"/>
    </row>
    <row r="8" spans="1:5" ht="15" x14ac:dyDescent="0.2">
      <c r="A8" s="115" t="s">
        <v>1181</v>
      </c>
      <c r="B8" s="659" t="s">
        <v>212</v>
      </c>
      <c r="C8" s="116">
        <v>0</v>
      </c>
      <c r="D8" s="117"/>
      <c r="E8" s="659"/>
    </row>
    <row r="9" spans="1:5" ht="15" x14ac:dyDescent="0.2">
      <c r="A9" s="115"/>
      <c r="B9" s="659"/>
      <c r="C9" s="116"/>
      <c r="D9" s="117"/>
      <c r="E9" s="659"/>
    </row>
    <row r="10" spans="1:5" ht="15" x14ac:dyDescent="0.2">
      <c r="A10" s="115"/>
      <c r="B10" s="659" t="s">
        <v>689</v>
      </c>
      <c r="C10" s="116">
        <f>SUM(C7:C9)</f>
        <v>0</v>
      </c>
      <c r="D10" s="117"/>
      <c r="E10" s="659"/>
    </row>
    <row r="11" spans="1:5" ht="15" x14ac:dyDescent="0.2">
      <c r="A11" s="649"/>
      <c r="B11" s="649"/>
      <c r="C11" s="114"/>
      <c r="D11" s="649"/>
      <c r="E11" s="649"/>
    </row>
    <row r="12" spans="1:5" ht="15.75" x14ac:dyDescent="0.25">
      <c r="A12" s="649"/>
      <c r="B12" s="42"/>
      <c r="C12" s="119"/>
      <c r="D12" s="1"/>
      <c r="E12" s="649"/>
    </row>
    <row r="13" spans="1:5" ht="15" x14ac:dyDescent="0.2">
      <c r="A13" s="1"/>
      <c r="B13" s="1"/>
      <c r="C13" s="1"/>
      <c r="D13" s="1"/>
      <c r="E13" s="1"/>
    </row>
    <row r="14" spans="1:5" ht="15" x14ac:dyDescent="0.2">
      <c r="A14" s="1"/>
      <c r="B14" s="1" t="s">
        <v>273</v>
      </c>
      <c r="C14" s="1"/>
      <c r="D14" s="1" t="s">
        <v>748</v>
      </c>
      <c r="E14" s="1"/>
    </row>
    <row r="15" spans="1:5" ht="15" x14ac:dyDescent="0.2">
      <c r="A15" s="1"/>
      <c r="B15" s="1"/>
      <c r="C15" s="1"/>
      <c r="D15" s="1"/>
      <c r="E15" s="1"/>
    </row>
    <row r="16" spans="1:5" ht="15" x14ac:dyDescent="0.2">
      <c r="A16" s="1"/>
      <c r="B16" s="1" t="s">
        <v>690</v>
      </c>
      <c r="C16" s="1"/>
      <c r="D16" s="1" t="s">
        <v>748</v>
      </c>
      <c r="E16" s="1"/>
    </row>
    <row r="17" spans="1:5" ht="15" x14ac:dyDescent="0.2">
      <c r="A17" s="1"/>
      <c r="B17" s="1"/>
      <c r="C17" s="1"/>
      <c r="E17" s="1"/>
    </row>
    <row r="18" spans="1:5" ht="15" x14ac:dyDescent="0.2">
      <c r="A18" s="1"/>
      <c r="C18" s="1"/>
      <c r="D18" s="1" t="s">
        <v>748</v>
      </c>
      <c r="E18" s="1"/>
    </row>
  </sheetData>
  <printOptions horizontalCentered="1" verticalCentered="1"/>
  <pageMargins left="0.74803149606299213" right="0.74803149606299213" top="0.70866141732283472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0000"/>
  </sheetPr>
  <dimension ref="A2:E21"/>
  <sheetViews>
    <sheetView workbookViewId="0">
      <selection activeCell="C10" sqref="C10"/>
    </sheetView>
  </sheetViews>
  <sheetFormatPr defaultRowHeight="12.75" x14ac:dyDescent="0.2"/>
  <cols>
    <col min="1" max="1" width="18.140625" customWidth="1"/>
    <col min="2" max="2" width="27.28515625" customWidth="1"/>
    <col min="3" max="3" width="31.28515625" customWidth="1"/>
    <col min="4" max="4" width="21.5703125" customWidth="1"/>
  </cols>
  <sheetData>
    <row r="2" spans="1:5" ht="18" x14ac:dyDescent="0.25">
      <c r="A2" s="1"/>
      <c r="B2" s="108" t="s">
        <v>1182</v>
      </c>
      <c r="C2" s="109"/>
      <c r="D2" s="1"/>
      <c r="E2" s="1"/>
    </row>
    <row r="3" spans="1:5" ht="15" x14ac:dyDescent="0.2">
      <c r="A3" s="1"/>
      <c r="B3" s="1"/>
      <c r="C3" s="109"/>
      <c r="D3" s="1"/>
      <c r="E3" s="1"/>
    </row>
    <row r="4" spans="1:5" ht="15.75" x14ac:dyDescent="0.25">
      <c r="A4" s="649"/>
      <c r="B4" s="42"/>
      <c r="C4" s="119"/>
      <c r="D4" s="1"/>
      <c r="E4" s="649"/>
    </row>
    <row r="5" spans="1:5" ht="15" x14ac:dyDescent="0.2">
      <c r="A5" s="649"/>
      <c r="B5" s="649"/>
      <c r="C5" s="114"/>
      <c r="D5" s="649"/>
      <c r="E5" s="649"/>
    </row>
    <row r="6" spans="1:5" ht="15" x14ac:dyDescent="0.2">
      <c r="A6" s="649"/>
      <c r="B6" s="649"/>
      <c r="C6" s="114"/>
      <c r="D6" s="649"/>
      <c r="E6" s="649"/>
    </row>
    <row r="7" spans="1:5" ht="15" x14ac:dyDescent="0.2">
      <c r="A7" s="110"/>
      <c r="B7" s="110" t="s">
        <v>1173</v>
      </c>
      <c r="C7" s="111" t="s">
        <v>1174</v>
      </c>
      <c r="D7" s="110" t="s">
        <v>124</v>
      </c>
      <c r="E7" s="110" t="s">
        <v>1175</v>
      </c>
    </row>
    <row r="8" spans="1:5" ht="15" x14ac:dyDescent="0.2">
      <c r="A8" s="112" t="s">
        <v>1183</v>
      </c>
      <c r="B8" s="112"/>
      <c r="C8" s="113"/>
      <c r="D8" s="112" t="s">
        <v>1178</v>
      </c>
      <c r="E8" s="112"/>
    </row>
    <row r="9" spans="1:5" ht="15" x14ac:dyDescent="0.2">
      <c r="A9" s="649"/>
      <c r="B9" s="649"/>
      <c r="C9" s="114"/>
      <c r="D9" s="649"/>
      <c r="E9" s="649"/>
    </row>
    <row r="10" spans="1:5" ht="15" x14ac:dyDescent="0.2">
      <c r="A10" s="115" t="s">
        <v>1184</v>
      </c>
      <c r="B10" s="659" t="s">
        <v>1180</v>
      </c>
      <c r="C10" s="116">
        <v>1227</v>
      </c>
      <c r="D10" s="117"/>
      <c r="E10" s="659"/>
    </row>
    <row r="11" spans="1:5" ht="15" x14ac:dyDescent="0.2">
      <c r="A11" s="115" t="s">
        <v>1185</v>
      </c>
      <c r="B11" s="659" t="s">
        <v>212</v>
      </c>
      <c r="C11" s="116">
        <v>2452</v>
      </c>
      <c r="D11" s="117"/>
      <c r="E11" s="659"/>
    </row>
    <row r="12" spans="1:5" ht="15" x14ac:dyDescent="0.2">
      <c r="A12" s="115"/>
      <c r="B12" s="659"/>
      <c r="C12" s="116"/>
      <c r="D12" s="117"/>
      <c r="E12" s="659"/>
    </row>
    <row r="13" spans="1:5" ht="15" x14ac:dyDescent="0.2">
      <c r="A13" s="115"/>
      <c r="B13" s="659" t="s">
        <v>689</v>
      </c>
      <c r="C13" s="116">
        <f>SUM(C10:C12)</f>
        <v>3679</v>
      </c>
      <c r="D13" s="117"/>
      <c r="E13" s="659"/>
    </row>
    <row r="14" spans="1:5" ht="15" x14ac:dyDescent="0.2">
      <c r="A14" s="649"/>
      <c r="B14" s="649"/>
      <c r="C14" s="122"/>
      <c r="D14" s="649"/>
      <c r="E14" s="649"/>
    </row>
    <row r="15" spans="1:5" ht="15" x14ac:dyDescent="0.2">
      <c r="A15" s="1"/>
      <c r="B15" s="1"/>
      <c r="C15" s="1"/>
      <c r="D15" s="1"/>
      <c r="E15" s="1"/>
    </row>
    <row r="16" spans="1:5" ht="15" x14ac:dyDescent="0.2">
      <c r="A16" s="1"/>
      <c r="B16" s="1"/>
      <c r="C16" s="1"/>
      <c r="D16" s="1"/>
      <c r="E16" s="1"/>
    </row>
    <row r="17" spans="1:5" ht="15" x14ac:dyDescent="0.2">
      <c r="A17" s="1"/>
      <c r="B17" s="1" t="s">
        <v>273</v>
      </c>
      <c r="C17" s="1"/>
      <c r="D17" s="1" t="s">
        <v>748</v>
      </c>
      <c r="E17" s="1"/>
    </row>
    <row r="18" spans="1:5" ht="15" x14ac:dyDescent="0.2">
      <c r="A18" s="1"/>
      <c r="B18" s="1"/>
      <c r="C18" s="1"/>
      <c r="D18" s="1"/>
      <c r="E18" s="1"/>
    </row>
    <row r="19" spans="1:5" ht="15" x14ac:dyDescent="0.2">
      <c r="A19" s="1"/>
      <c r="B19" s="1" t="s">
        <v>690</v>
      </c>
      <c r="C19" s="1"/>
      <c r="D19" s="1" t="s">
        <v>748</v>
      </c>
      <c r="E19" s="1"/>
    </row>
    <row r="20" spans="1:5" ht="15" x14ac:dyDescent="0.2">
      <c r="A20" s="1"/>
      <c r="B20" s="1"/>
      <c r="C20" s="1"/>
      <c r="E20" s="1"/>
    </row>
    <row r="21" spans="1:5" ht="15" x14ac:dyDescent="0.2">
      <c r="A21" s="1"/>
      <c r="C21" s="1"/>
      <c r="D21" s="1" t="s">
        <v>748</v>
      </c>
      <c r="E21" s="1"/>
    </row>
  </sheetData>
  <printOptions horizontalCentered="1" verticalCentered="1"/>
  <pageMargins left="0.74803149606299213" right="0.74803149606299213" top="0.70866141732283472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0000"/>
  </sheetPr>
  <dimension ref="A2:D23"/>
  <sheetViews>
    <sheetView view="pageLayout" topLeftCell="A2" zoomScaleNormal="100" workbookViewId="0">
      <selection activeCell="C9" sqref="C9"/>
    </sheetView>
  </sheetViews>
  <sheetFormatPr defaultRowHeight="12.75" x14ac:dyDescent="0.2"/>
  <cols>
    <col min="1" max="1" width="14.28515625" customWidth="1"/>
    <col min="2" max="2" width="25.28515625" customWidth="1"/>
    <col min="3" max="3" width="34.140625" customWidth="1"/>
  </cols>
  <sheetData>
    <row r="2" spans="1:4" ht="18" x14ac:dyDescent="0.25">
      <c r="A2" s="1"/>
      <c r="B2" s="108" t="s">
        <v>1186</v>
      </c>
      <c r="C2" s="109"/>
    </row>
    <row r="3" spans="1:4" ht="15" x14ac:dyDescent="0.2">
      <c r="A3" s="1"/>
      <c r="B3" s="1"/>
      <c r="C3" s="109"/>
    </row>
    <row r="4" spans="1:4" ht="15" customHeight="1" x14ac:dyDescent="0.2">
      <c r="A4" s="884" t="s">
        <v>1187</v>
      </c>
      <c r="B4" s="884" t="s">
        <v>1173</v>
      </c>
      <c r="C4" s="886" t="s">
        <v>1174</v>
      </c>
    </row>
    <row r="5" spans="1:4" ht="15" customHeight="1" x14ac:dyDescent="0.2">
      <c r="A5" s="885"/>
      <c r="B5" s="885"/>
      <c r="C5" s="887"/>
    </row>
    <row r="6" spans="1:4" ht="15" x14ac:dyDescent="0.2">
      <c r="A6" s="649"/>
      <c r="B6" s="649"/>
      <c r="C6" s="114"/>
    </row>
    <row r="7" spans="1:4" ht="15.75" x14ac:dyDescent="0.25">
      <c r="A7" s="115" t="s">
        <v>1184</v>
      </c>
      <c r="B7" s="478" t="s">
        <v>1188</v>
      </c>
      <c r="C7" s="479">
        <v>3276</v>
      </c>
    </row>
    <row r="8" spans="1:4" ht="15.75" x14ac:dyDescent="0.25">
      <c r="A8" s="115" t="s">
        <v>1179</v>
      </c>
      <c r="B8" s="478" t="s">
        <v>1189</v>
      </c>
      <c r="C8" s="479">
        <v>3195</v>
      </c>
    </row>
    <row r="9" spans="1:4" ht="14.25" x14ac:dyDescent="0.2">
      <c r="A9" s="480"/>
      <c r="B9" s="133"/>
      <c r="C9" s="481"/>
    </row>
    <row r="10" spans="1:4" ht="15" x14ac:dyDescent="0.25">
      <c r="A10" s="480"/>
      <c r="B10" s="493" t="s">
        <v>689</v>
      </c>
      <c r="C10" s="494">
        <f>SUM(C7:C9)</f>
        <v>6471</v>
      </c>
    </row>
    <row r="11" spans="1:4" ht="15" x14ac:dyDescent="0.2">
      <c r="A11" s="649"/>
      <c r="B11" s="649"/>
      <c r="C11" s="114"/>
    </row>
    <row r="12" spans="1:4" ht="15.75" x14ac:dyDescent="0.25">
      <c r="A12" s="649"/>
      <c r="B12" s="42"/>
      <c r="C12" s="119"/>
    </row>
    <row r="13" spans="1:4" ht="15" x14ac:dyDescent="0.2">
      <c r="A13" s="650"/>
      <c r="B13" s="650"/>
      <c r="C13" s="120"/>
      <c r="D13" s="66"/>
    </row>
    <row r="14" spans="1:4" ht="15" x14ac:dyDescent="0.2">
      <c r="A14" s="88"/>
      <c r="B14" s="88"/>
      <c r="C14" s="88"/>
      <c r="D14" s="66"/>
    </row>
    <row r="15" spans="1:4" ht="15" x14ac:dyDescent="0.2">
      <c r="A15" s="88"/>
      <c r="B15" s="88"/>
      <c r="C15" s="88"/>
      <c r="D15" s="66"/>
    </row>
    <row r="16" spans="1:4" ht="15" x14ac:dyDescent="0.2">
      <c r="A16" s="88"/>
      <c r="B16" s="88" t="s">
        <v>1190</v>
      </c>
      <c r="C16" s="88" t="s">
        <v>98</v>
      </c>
      <c r="D16" s="66"/>
    </row>
    <row r="17" spans="1:4" ht="15" x14ac:dyDescent="0.2">
      <c r="A17" s="88"/>
      <c r="B17" s="88"/>
      <c r="C17" s="88"/>
      <c r="D17" s="66"/>
    </row>
    <row r="18" spans="1:4" ht="15" x14ac:dyDescent="0.2">
      <c r="A18" s="88"/>
      <c r="B18" s="88" t="s">
        <v>690</v>
      </c>
      <c r="C18" s="88" t="s">
        <v>98</v>
      </c>
      <c r="D18" s="66"/>
    </row>
    <row r="19" spans="1:4" ht="15" x14ac:dyDescent="0.2">
      <c r="A19" s="88"/>
      <c r="B19" s="88"/>
      <c r="C19" s="88"/>
      <c r="D19" s="66"/>
    </row>
    <row r="20" spans="1:4" x14ac:dyDescent="0.2">
      <c r="A20" s="66"/>
      <c r="B20" s="66"/>
      <c r="C20" s="66"/>
      <c r="D20" s="66"/>
    </row>
    <row r="21" spans="1:4" ht="15" x14ac:dyDescent="0.2">
      <c r="A21" s="66"/>
      <c r="B21" s="66"/>
      <c r="C21" s="88" t="s">
        <v>98</v>
      </c>
      <c r="D21" s="66"/>
    </row>
    <row r="22" spans="1:4" x14ac:dyDescent="0.2">
      <c r="A22" s="66"/>
      <c r="B22" s="66"/>
      <c r="C22" s="66"/>
      <c r="D22" s="66"/>
    </row>
    <row r="23" spans="1:4" x14ac:dyDescent="0.2">
      <c r="A23" s="66"/>
      <c r="B23" s="66"/>
      <c r="C23" s="66"/>
      <c r="D23" s="66"/>
    </row>
  </sheetData>
  <mergeCells count="3">
    <mergeCell ref="A4:A5"/>
    <mergeCell ref="B4:B5"/>
    <mergeCell ref="C4:C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3:F44"/>
  <sheetViews>
    <sheetView workbookViewId="0">
      <selection activeCell="B3" sqref="B3"/>
    </sheetView>
  </sheetViews>
  <sheetFormatPr defaultRowHeight="12.75" x14ac:dyDescent="0.2"/>
  <cols>
    <col min="3" max="3" width="10.85546875" customWidth="1"/>
  </cols>
  <sheetData>
    <row r="3" spans="2:6" ht="15" x14ac:dyDescent="0.25">
      <c r="B3" s="511" t="s">
        <v>1480</v>
      </c>
    </row>
    <row r="5" spans="2:6" ht="15.75" x14ac:dyDescent="0.25">
      <c r="B5" s="7" t="s">
        <v>85</v>
      </c>
      <c r="C5" s="7"/>
      <c r="D5" s="7"/>
      <c r="E5" s="7"/>
      <c r="F5" s="7"/>
    </row>
    <row r="6" spans="2:6" ht="15" x14ac:dyDescent="0.2">
      <c r="B6" s="1"/>
      <c r="C6" s="1"/>
      <c r="D6" s="1"/>
      <c r="E6" s="1"/>
      <c r="F6" s="1"/>
    </row>
    <row r="7" spans="2:6" ht="15" x14ac:dyDescent="0.2">
      <c r="B7" s="1"/>
      <c r="C7" s="1" t="s">
        <v>86</v>
      </c>
      <c r="D7" s="1" t="s">
        <v>1390</v>
      </c>
      <c r="E7" s="1"/>
      <c r="F7" s="1"/>
    </row>
    <row r="8" spans="2:6" ht="15" x14ac:dyDescent="0.2">
      <c r="B8" s="1"/>
      <c r="C8" s="1" t="s">
        <v>87</v>
      </c>
      <c r="D8" s="1" t="s">
        <v>16</v>
      </c>
      <c r="E8" s="1"/>
      <c r="F8" s="1"/>
    </row>
    <row r="9" spans="2:6" ht="15" x14ac:dyDescent="0.2">
      <c r="B9" s="1"/>
      <c r="C9" s="1"/>
      <c r="D9" s="1" t="s">
        <v>1391</v>
      </c>
      <c r="E9" s="1"/>
      <c r="F9" s="1"/>
    </row>
    <row r="10" spans="2:6" ht="15" x14ac:dyDescent="0.2">
      <c r="B10" s="1"/>
      <c r="C10" s="1"/>
      <c r="D10" s="1"/>
      <c r="E10" s="1"/>
      <c r="F10" s="1"/>
    </row>
    <row r="11" spans="2:6" ht="15.75" x14ac:dyDescent="0.25">
      <c r="B11" s="7" t="s">
        <v>88</v>
      </c>
      <c r="C11" s="7"/>
      <c r="D11" s="7"/>
      <c r="E11" s="7"/>
      <c r="F11" s="7"/>
    </row>
    <row r="12" spans="2:6" ht="15" x14ac:dyDescent="0.2">
      <c r="B12" s="1"/>
      <c r="C12" s="1"/>
      <c r="D12" s="1"/>
      <c r="E12" s="1"/>
      <c r="F12" s="1"/>
    </row>
    <row r="13" spans="2:6" ht="15" x14ac:dyDescent="0.2">
      <c r="B13" s="1"/>
      <c r="C13" s="1" t="s">
        <v>86</v>
      </c>
      <c r="D13" s="1" t="s">
        <v>1413</v>
      </c>
      <c r="E13" s="1"/>
      <c r="F13" s="1"/>
    </row>
    <row r="14" spans="2:6" ht="15" x14ac:dyDescent="0.2">
      <c r="B14" s="1"/>
      <c r="C14" s="1" t="s">
        <v>87</v>
      </c>
      <c r="D14" s="1" t="s">
        <v>18</v>
      </c>
      <c r="E14" s="1"/>
      <c r="F14" s="1"/>
    </row>
    <row r="15" spans="2:6" ht="15" x14ac:dyDescent="0.2">
      <c r="B15" s="1"/>
      <c r="C15" s="1"/>
      <c r="D15" s="1"/>
      <c r="E15" s="1"/>
      <c r="F15" s="1"/>
    </row>
    <row r="16" spans="2:6" ht="15.75" x14ac:dyDescent="0.25">
      <c r="B16" s="7" t="s">
        <v>89</v>
      </c>
      <c r="C16" s="7"/>
      <c r="D16" s="7"/>
      <c r="E16" s="7"/>
      <c r="F16" s="7"/>
    </row>
    <row r="17" spans="2:6" ht="15" x14ac:dyDescent="0.2">
      <c r="B17" s="1"/>
      <c r="C17" s="1"/>
      <c r="D17" s="1"/>
      <c r="E17" s="1"/>
      <c r="F17" s="1"/>
    </row>
    <row r="18" spans="2:6" ht="15" x14ac:dyDescent="0.2">
      <c r="B18" s="1"/>
      <c r="C18" s="1" t="s">
        <v>86</v>
      </c>
      <c r="D18" s="1" t="s">
        <v>16</v>
      </c>
      <c r="E18" s="1"/>
      <c r="F18" s="1"/>
    </row>
    <row r="19" spans="2:6" ht="15" x14ac:dyDescent="0.2">
      <c r="B19" s="1"/>
      <c r="C19" s="1" t="s">
        <v>87</v>
      </c>
      <c r="D19" s="1" t="s">
        <v>1414</v>
      </c>
      <c r="E19" s="1"/>
      <c r="F19" s="1"/>
    </row>
    <row r="20" spans="2:6" ht="15" x14ac:dyDescent="0.2">
      <c r="B20" s="1"/>
      <c r="C20" s="1"/>
      <c r="D20" s="1"/>
      <c r="E20" s="1"/>
      <c r="F20" s="1"/>
    </row>
    <row r="21" spans="2:6" ht="15.75" x14ac:dyDescent="0.25">
      <c r="B21" s="7" t="s">
        <v>90</v>
      </c>
      <c r="C21" s="7"/>
      <c r="D21" s="7"/>
      <c r="E21" s="7"/>
      <c r="F21" s="7"/>
    </row>
    <row r="22" spans="2:6" ht="15" x14ac:dyDescent="0.2">
      <c r="B22" s="1"/>
      <c r="C22" s="1"/>
      <c r="D22" s="1"/>
      <c r="E22" s="1"/>
      <c r="F22" s="1"/>
    </row>
    <row r="23" spans="2:6" ht="15" x14ac:dyDescent="0.2">
      <c r="B23" s="1"/>
      <c r="C23" s="1" t="s">
        <v>86</v>
      </c>
      <c r="D23" s="1" t="s">
        <v>15</v>
      </c>
      <c r="E23" s="1"/>
      <c r="F23" s="1"/>
    </row>
    <row r="24" spans="2:6" ht="15" x14ac:dyDescent="0.2">
      <c r="B24" s="1"/>
      <c r="C24" s="1" t="s">
        <v>87</v>
      </c>
      <c r="D24" s="1" t="s">
        <v>91</v>
      </c>
      <c r="E24" s="1"/>
      <c r="F24" s="1"/>
    </row>
    <row r="25" spans="2:6" ht="15" x14ac:dyDescent="0.2">
      <c r="B25" s="1"/>
      <c r="C25" s="1"/>
      <c r="D25" s="1"/>
      <c r="E25" s="1"/>
      <c r="F25" s="1"/>
    </row>
    <row r="26" spans="2:6" ht="15.75" x14ac:dyDescent="0.25">
      <c r="B26" s="7" t="s">
        <v>92</v>
      </c>
      <c r="C26" s="7"/>
      <c r="D26" s="7"/>
      <c r="E26" s="7"/>
      <c r="F26" s="7"/>
    </row>
    <row r="27" spans="2:6" ht="15" x14ac:dyDescent="0.2">
      <c r="B27" s="1"/>
      <c r="C27" s="1"/>
      <c r="D27" s="1"/>
      <c r="E27" s="1"/>
      <c r="F27" s="1"/>
    </row>
    <row r="28" spans="2:6" ht="15" x14ac:dyDescent="0.2">
      <c r="B28" s="1"/>
      <c r="C28" s="1" t="s">
        <v>86</v>
      </c>
      <c r="D28" s="1" t="s">
        <v>1390</v>
      </c>
      <c r="E28" s="1"/>
      <c r="F28" s="1"/>
    </row>
    <row r="29" spans="2:6" ht="15" x14ac:dyDescent="0.2">
      <c r="B29" s="1"/>
      <c r="C29" s="1" t="s">
        <v>87</v>
      </c>
      <c r="D29" s="1" t="s">
        <v>1413</v>
      </c>
      <c r="E29" s="1"/>
      <c r="F29" s="1"/>
    </row>
    <row r="30" spans="2:6" ht="15" x14ac:dyDescent="0.2">
      <c r="B30" s="1"/>
      <c r="C30" s="1"/>
      <c r="D30" s="1"/>
      <c r="E30" s="1"/>
      <c r="F30" s="1"/>
    </row>
    <row r="31" spans="2:6" ht="15.75" x14ac:dyDescent="0.25">
      <c r="B31" s="7" t="s">
        <v>93</v>
      </c>
      <c r="C31" s="7"/>
      <c r="D31" s="7"/>
      <c r="E31" s="7"/>
      <c r="F31" s="7"/>
    </row>
    <row r="32" spans="2:6" ht="15" x14ac:dyDescent="0.2">
      <c r="B32" s="1"/>
      <c r="C32" s="1"/>
      <c r="D32" s="1"/>
      <c r="E32" s="1"/>
      <c r="F32" s="1"/>
    </row>
    <row r="33" spans="2:6" ht="15" x14ac:dyDescent="0.2">
      <c r="B33" s="1"/>
      <c r="C33" s="1" t="s">
        <v>86</v>
      </c>
      <c r="D33" s="1" t="s">
        <v>1415</v>
      </c>
      <c r="E33" s="1"/>
      <c r="F33" s="1"/>
    </row>
    <row r="34" spans="2:6" ht="15" x14ac:dyDescent="0.2">
      <c r="B34" s="1"/>
      <c r="C34" s="1" t="s">
        <v>87</v>
      </c>
      <c r="D34" s="1" t="s">
        <v>1391</v>
      </c>
      <c r="E34" s="1"/>
      <c r="F34" s="1"/>
    </row>
    <row r="35" spans="2:6" ht="15" x14ac:dyDescent="0.2">
      <c r="B35" s="1"/>
      <c r="C35" s="1"/>
      <c r="D35" s="1"/>
      <c r="E35" s="1"/>
      <c r="F35" s="1"/>
    </row>
    <row r="36" spans="2:6" ht="15.75" x14ac:dyDescent="0.25">
      <c r="B36" s="7" t="s">
        <v>94</v>
      </c>
      <c r="C36" s="7"/>
      <c r="D36" s="7"/>
      <c r="E36" s="7"/>
      <c r="F36" s="7"/>
    </row>
    <row r="37" spans="2:6" ht="15" x14ac:dyDescent="0.2">
      <c r="B37" s="1"/>
      <c r="C37" s="1"/>
      <c r="D37" s="1"/>
      <c r="E37" s="1"/>
      <c r="F37" s="1"/>
    </row>
    <row r="38" spans="2:6" ht="15" x14ac:dyDescent="0.2">
      <c r="B38" s="1"/>
      <c r="C38" s="1" t="s">
        <v>86</v>
      </c>
      <c r="D38" s="1" t="s">
        <v>1414</v>
      </c>
      <c r="E38" s="1"/>
      <c r="F38" s="1"/>
    </row>
    <row r="39" spans="2:6" ht="15" x14ac:dyDescent="0.2">
      <c r="B39" s="1"/>
      <c r="C39" s="1" t="s">
        <v>87</v>
      </c>
      <c r="D39" s="1" t="s">
        <v>16</v>
      </c>
      <c r="E39" s="1"/>
      <c r="F39" s="1"/>
    </row>
    <row r="41" spans="2:6" ht="15.75" x14ac:dyDescent="0.25">
      <c r="B41" s="7" t="s">
        <v>95</v>
      </c>
      <c r="C41" s="7"/>
    </row>
    <row r="42" spans="2:6" ht="15" x14ac:dyDescent="0.2">
      <c r="B42" s="1"/>
      <c r="C42" s="1"/>
    </row>
    <row r="43" spans="2:6" ht="15" x14ac:dyDescent="0.2">
      <c r="B43" s="1"/>
      <c r="C43" s="1" t="s">
        <v>86</v>
      </c>
      <c r="D43" s="1" t="s">
        <v>15</v>
      </c>
    </row>
    <row r="44" spans="2:6" ht="15" x14ac:dyDescent="0.2">
      <c r="B44" s="1"/>
      <c r="C44" s="1" t="s">
        <v>87</v>
      </c>
      <c r="D44" s="1" t="s">
        <v>18</v>
      </c>
    </row>
  </sheetData>
  <pageMargins left="0.7" right="0.7" top="0.78740157499999996" bottom="0.78740157499999996" header="0.3" footer="0.3"/>
  <pageSetup paperSize="9" orientation="portrait" horizontalDpi="4294967292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0000"/>
  </sheetPr>
  <dimension ref="A2:C28"/>
  <sheetViews>
    <sheetView topLeftCell="A2" workbookViewId="0">
      <selection activeCell="C10" sqref="C10"/>
    </sheetView>
  </sheetViews>
  <sheetFormatPr defaultRowHeight="12.75" x14ac:dyDescent="0.2"/>
  <cols>
    <col min="1" max="1" width="14.42578125" customWidth="1"/>
    <col min="2" max="2" width="31" customWidth="1"/>
    <col min="3" max="3" width="36.5703125" customWidth="1"/>
  </cols>
  <sheetData>
    <row r="2" spans="1:3" ht="15.75" x14ac:dyDescent="0.25">
      <c r="A2" s="6" t="s">
        <v>1501</v>
      </c>
      <c r="C2" s="1" t="s">
        <v>1191</v>
      </c>
    </row>
    <row r="6" spans="1:3" ht="15" x14ac:dyDescent="0.2">
      <c r="A6" s="110" t="s">
        <v>1192</v>
      </c>
      <c r="B6" s="110"/>
      <c r="C6" s="111" t="s">
        <v>1174</v>
      </c>
    </row>
    <row r="7" spans="1:3" ht="15" x14ac:dyDescent="0.2">
      <c r="A7" s="112"/>
      <c r="B7" s="112"/>
      <c r="C7" s="113"/>
    </row>
    <row r="8" spans="1:3" ht="15" x14ac:dyDescent="0.2">
      <c r="A8" s="649"/>
      <c r="B8" s="649"/>
      <c r="C8" s="114"/>
    </row>
    <row r="9" spans="1:3" ht="15" x14ac:dyDescent="0.2">
      <c r="A9" s="659" t="s">
        <v>1193</v>
      </c>
      <c r="B9" s="182" t="s">
        <v>1502</v>
      </c>
      <c r="C9" s="116">
        <v>131363</v>
      </c>
    </row>
    <row r="10" spans="1:3" ht="15" x14ac:dyDescent="0.2">
      <c r="A10" s="115"/>
      <c r="B10" s="182"/>
      <c r="C10" s="116"/>
    </row>
    <row r="11" spans="1:3" ht="15" x14ac:dyDescent="0.2">
      <c r="A11" s="115"/>
      <c r="B11" s="659"/>
      <c r="C11" s="116"/>
    </row>
    <row r="12" spans="1:3" ht="15" x14ac:dyDescent="0.2">
      <c r="A12" s="115"/>
      <c r="B12" s="659"/>
      <c r="C12" s="116"/>
    </row>
    <row r="15" spans="1:3" ht="15.75" x14ac:dyDescent="0.25">
      <c r="B15" s="42" t="s">
        <v>1194</v>
      </c>
      <c r="C15" s="119">
        <f>SUM(C9:C12)</f>
        <v>131363</v>
      </c>
    </row>
    <row r="23" spans="2:3" ht="15" x14ac:dyDescent="0.2">
      <c r="B23" s="88" t="s">
        <v>273</v>
      </c>
      <c r="C23" t="s">
        <v>1195</v>
      </c>
    </row>
    <row r="24" spans="2:3" ht="15" x14ac:dyDescent="0.2">
      <c r="B24" s="88"/>
    </row>
    <row r="25" spans="2:3" ht="15" x14ac:dyDescent="0.2">
      <c r="B25" s="88" t="s">
        <v>690</v>
      </c>
      <c r="C25" t="s">
        <v>1195</v>
      </c>
    </row>
    <row r="26" spans="2:3" ht="15" x14ac:dyDescent="0.2">
      <c r="B26" s="88"/>
    </row>
    <row r="28" spans="2:3" x14ac:dyDescent="0.2">
      <c r="C28" t="s">
        <v>1195</v>
      </c>
    </row>
  </sheetData>
  <printOptions horizontalCentered="1" vertic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>
    <oddHeader>&amp;C&amp;A</oddHeader>
    <oddFooter>&amp;CStrana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0000"/>
  </sheetPr>
  <dimension ref="A2:C432"/>
  <sheetViews>
    <sheetView view="pageLayout" topLeftCell="A133" zoomScaleNormal="100" workbookViewId="0">
      <pane ySplit="11520" topLeftCell="A241"/>
      <selection activeCell="A231" sqref="A231"/>
      <selection pane="bottomLeft" activeCell="A241" sqref="A241"/>
    </sheetView>
  </sheetViews>
  <sheetFormatPr defaultRowHeight="12.75" x14ac:dyDescent="0.2"/>
  <cols>
    <col min="1" max="1" width="18.5703125" customWidth="1"/>
    <col min="2" max="2" width="40.5703125" customWidth="1"/>
    <col min="3" max="3" width="25.85546875" customWidth="1"/>
  </cols>
  <sheetData>
    <row r="2" spans="1:3" ht="15.75" x14ac:dyDescent="0.25">
      <c r="A2" s="6" t="s">
        <v>1504</v>
      </c>
      <c r="B2" s="1"/>
    </row>
    <row r="4" spans="1:3" ht="15" x14ac:dyDescent="0.2">
      <c r="A4" s="110">
        <v>388</v>
      </c>
      <c r="B4" s="110"/>
      <c r="C4" s="111" t="s">
        <v>1174</v>
      </c>
    </row>
    <row r="5" spans="1:3" ht="15" x14ac:dyDescent="0.2">
      <c r="A5" s="112"/>
      <c r="B5" s="112"/>
      <c r="C5" s="113"/>
    </row>
    <row r="6" spans="1:3" ht="15" x14ac:dyDescent="0.2">
      <c r="A6" s="649"/>
      <c r="B6" s="649"/>
      <c r="C6" s="114"/>
    </row>
    <row r="7" spans="1:3" ht="15" x14ac:dyDescent="0.2">
      <c r="A7" s="324"/>
      <c r="B7" s="326"/>
      <c r="C7" s="604"/>
    </row>
    <row r="8" spans="1:3" ht="15" x14ac:dyDescent="0.2">
      <c r="A8" s="115">
        <v>388130</v>
      </c>
      <c r="B8" s="326" t="s">
        <v>1503</v>
      </c>
      <c r="C8" s="325">
        <v>19373</v>
      </c>
    </row>
    <row r="9" spans="1:3" ht="15" x14ac:dyDescent="0.2">
      <c r="A9" s="115">
        <v>388313</v>
      </c>
      <c r="B9" s="435" t="s">
        <v>1256</v>
      </c>
      <c r="C9" s="116">
        <v>1741300</v>
      </c>
    </row>
    <row r="10" spans="1:3" ht="15" x14ac:dyDescent="0.2">
      <c r="A10" s="730">
        <v>388314</v>
      </c>
      <c r="B10" s="733" t="s">
        <v>1356</v>
      </c>
      <c r="C10" s="731">
        <v>0</v>
      </c>
    </row>
    <row r="11" spans="1:3" ht="15" x14ac:dyDescent="0.2">
      <c r="A11" s="846">
        <v>388315</v>
      </c>
      <c r="B11" s="734" t="s">
        <v>1471</v>
      </c>
      <c r="C11" s="604">
        <v>495000</v>
      </c>
    </row>
    <row r="12" spans="1:3" ht="15" x14ac:dyDescent="0.2">
      <c r="A12" s="846">
        <v>388131</v>
      </c>
      <c r="B12" s="734" t="s">
        <v>1472</v>
      </c>
      <c r="C12" s="604">
        <v>0</v>
      </c>
    </row>
    <row r="13" spans="1:3" ht="15.75" x14ac:dyDescent="0.25">
      <c r="A13" s="649"/>
      <c r="B13" s="42" t="s">
        <v>1194</v>
      </c>
      <c r="C13" s="119">
        <f>SUM(C8:C12)</f>
        <v>2255673</v>
      </c>
    </row>
    <row r="14" spans="1:3" ht="15" x14ac:dyDescent="0.2">
      <c r="A14" s="650"/>
      <c r="B14" s="650"/>
      <c r="C14" s="120"/>
    </row>
    <row r="15" spans="1:3" ht="15" x14ac:dyDescent="0.2">
      <c r="A15" s="650"/>
      <c r="B15" s="650"/>
      <c r="C15" s="120"/>
    </row>
    <row r="16" spans="1:3" ht="15" x14ac:dyDescent="0.2">
      <c r="A16" s="650"/>
      <c r="B16" s="650"/>
      <c r="C16" s="650"/>
    </row>
    <row r="17" spans="1:3" ht="15" x14ac:dyDescent="0.2">
      <c r="A17" s="88"/>
      <c r="B17" s="88"/>
      <c r="C17" s="88"/>
    </row>
    <row r="18" spans="1:3" ht="15" x14ac:dyDescent="0.2">
      <c r="A18" s="88"/>
      <c r="B18" s="88"/>
      <c r="C18" s="88"/>
    </row>
    <row r="19" spans="1:3" ht="15" x14ac:dyDescent="0.2">
      <c r="A19" s="88"/>
      <c r="B19" s="88"/>
      <c r="C19" s="88"/>
    </row>
    <row r="20" spans="1:3" ht="15" x14ac:dyDescent="0.2">
      <c r="A20" s="88"/>
      <c r="B20" s="88"/>
      <c r="C20" s="88"/>
    </row>
    <row r="21" spans="1:3" ht="15" x14ac:dyDescent="0.2">
      <c r="A21" s="88"/>
      <c r="B21" s="88" t="s">
        <v>273</v>
      </c>
      <c r="C21" s="88" t="s">
        <v>1196</v>
      </c>
    </row>
    <row r="22" spans="1:3" ht="15" x14ac:dyDescent="0.2">
      <c r="A22" s="88"/>
      <c r="B22" s="88"/>
      <c r="C22" s="88"/>
    </row>
    <row r="23" spans="1:3" ht="15" x14ac:dyDescent="0.2">
      <c r="A23" s="88"/>
      <c r="B23" s="88" t="s">
        <v>275</v>
      </c>
      <c r="C23" s="88" t="s">
        <v>1196</v>
      </c>
    </row>
    <row r="24" spans="1:3" ht="15" x14ac:dyDescent="0.2">
      <c r="A24" s="88"/>
      <c r="B24" s="88"/>
      <c r="C24" s="88"/>
    </row>
    <row r="25" spans="1:3" x14ac:dyDescent="0.2">
      <c r="A25" s="66"/>
      <c r="B25" s="66" t="s">
        <v>275</v>
      </c>
      <c r="C25" s="66" t="s">
        <v>1197</v>
      </c>
    </row>
    <row r="26" spans="1:3" x14ac:dyDescent="0.2">
      <c r="A26" s="66"/>
      <c r="B26" s="66"/>
      <c r="C26" s="66"/>
    </row>
    <row r="27" spans="1:3" x14ac:dyDescent="0.2">
      <c r="A27" s="66"/>
      <c r="B27" s="66"/>
      <c r="C27" s="66"/>
    </row>
    <row r="28" spans="1:3" x14ac:dyDescent="0.2">
      <c r="A28" s="66"/>
      <c r="B28" s="66"/>
      <c r="C28" s="66"/>
    </row>
    <row r="29" spans="1:3" x14ac:dyDescent="0.2">
      <c r="A29" s="66"/>
      <c r="B29" s="66"/>
      <c r="C29" s="66"/>
    </row>
    <row r="30" spans="1:3" x14ac:dyDescent="0.2">
      <c r="A30" s="66"/>
      <c r="B30" s="66"/>
      <c r="C30" s="66"/>
    </row>
    <row r="31" spans="1:3" x14ac:dyDescent="0.2">
      <c r="A31" s="66"/>
      <c r="B31" s="66"/>
      <c r="C31" s="66"/>
    </row>
    <row r="32" spans="1:3" x14ac:dyDescent="0.2">
      <c r="A32" s="66"/>
      <c r="B32" s="66"/>
      <c r="C32" s="66"/>
    </row>
    <row r="33" spans="1:3" x14ac:dyDescent="0.2">
      <c r="A33" s="66"/>
      <c r="B33" s="66"/>
      <c r="C33" s="66"/>
    </row>
    <row r="37" spans="1:3" ht="15.75" x14ac:dyDescent="0.25">
      <c r="A37" s="6" t="s">
        <v>1505</v>
      </c>
      <c r="B37" s="1"/>
    </row>
    <row r="39" spans="1:3" ht="15" x14ac:dyDescent="0.2">
      <c r="A39" s="110">
        <v>374</v>
      </c>
      <c r="B39" s="110"/>
      <c r="C39" s="111" t="s">
        <v>1174</v>
      </c>
    </row>
    <row r="40" spans="1:3" ht="15" x14ac:dyDescent="0.2">
      <c r="A40" s="112"/>
      <c r="B40" s="112"/>
      <c r="C40" s="113"/>
    </row>
    <row r="41" spans="1:3" ht="15" x14ac:dyDescent="0.2">
      <c r="A41" s="649"/>
      <c r="B41" s="649"/>
      <c r="C41" s="114"/>
    </row>
    <row r="42" spans="1:3" ht="15" x14ac:dyDescent="0.2">
      <c r="A42" s="115">
        <v>374130</v>
      </c>
      <c r="B42" s="182" t="s">
        <v>1198</v>
      </c>
      <c r="C42" s="116">
        <v>30000</v>
      </c>
    </row>
    <row r="43" spans="1:3" ht="15" x14ac:dyDescent="0.2">
      <c r="A43" s="115">
        <v>374110</v>
      </c>
      <c r="B43" s="182" t="s">
        <v>534</v>
      </c>
      <c r="C43" s="116">
        <v>0</v>
      </c>
    </row>
    <row r="44" spans="1:3" ht="15" x14ac:dyDescent="0.2">
      <c r="A44" s="115"/>
      <c r="B44" s="659"/>
      <c r="C44" s="116"/>
    </row>
    <row r="45" spans="1:3" ht="15" x14ac:dyDescent="0.2">
      <c r="A45" s="115"/>
      <c r="B45" s="659"/>
      <c r="C45" s="116"/>
    </row>
    <row r="46" spans="1:3" ht="15" x14ac:dyDescent="0.2">
      <c r="A46" s="649"/>
      <c r="B46" s="649"/>
      <c r="C46" s="114"/>
    </row>
    <row r="47" spans="1:3" ht="15.75" x14ac:dyDescent="0.25">
      <c r="A47" s="649"/>
      <c r="B47" s="42" t="s">
        <v>1194</v>
      </c>
      <c r="C47" s="119">
        <f>C45+C44+C43+C42</f>
        <v>30000</v>
      </c>
    </row>
    <row r="48" spans="1:3" ht="15" x14ac:dyDescent="0.2">
      <c r="A48" s="650"/>
      <c r="B48" s="650"/>
      <c r="C48" s="120"/>
    </row>
    <row r="49" spans="1:3" ht="15" x14ac:dyDescent="0.2">
      <c r="A49" s="650"/>
      <c r="B49" s="650"/>
      <c r="C49" s="120"/>
    </row>
    <row r="50" spans="1:3" ht="15" x14ac:dyDescent="0.2">
      <c r="A50" s="88"/>
      <c r="B50" s="88"/>
      <c r="C50" s="123"/>
    </row>
    <row r="51" spans="1:3" ht="15" x14ac:dyDescent="0.2">
      <c r="A51" s="88"/>
      <c r="B51" s="88"/>
      <c r="C51" s="88"/>
    </row>
    <row r="52" spans="1:3" ht="15" x14ac:dyDescent="0.2">
      <c r="A52" s="88"/>
      <c r="B52" s="88" t="s">
        <v>273</v>
      </c>
      <c r="C52" s="88" t="s">
        <v>1196</v>
      </c>
    </row>
    <row r="53" spans="1:3" ht="15" x14ac:dyDescent="0.2">
      <c r="A53" s="88"/>
      <c r="B53" s="88"/>
      <c r="C53" s="88"/>
    </row>
    <row r="54" spans="1:3" ht="15" x14ac:dyDescent="0.2">
      <c r="A54" s="88"/>
      <c r="B54" s="88" t="s">
        <v>275</v>
      </c>
      <c r="C54" s="88" t="s">
        <v>1196</v>
      </c>
    </row>
    <row r="55" spans="1:3" ht="15" x14ac:dyDescent="0.2">
      <c r="A55" s="88"/>
      <c r="B55" s="88"/>
      <c r="C55" s="88"/>
    </row>
    <row r="56" spans="1:3" x14ac:dyDescent="0.2">
      <c r="A56" s="66"/>
      <c r="B56" s="66" t="s">
        <v>275</v>
      </c>
      <c r="C56" s="66" t="s">
        <v>1199</v>
      </c>
    </row>
    <row r="67" spans="1:3" ht="15.75" x14ac:dyDescent="0.25">
      <c r="A67" s="6" t="s">
        <v>1506</v>
      </c>
      <c r="B67" s="1"/>
    </row>
    <row r="69" spans="1:3" ht="15" x14ac:dyDescent="0.2">
      <c r="A69" s="110" t="s">
        <v>1200</v>
      </c>
      <c r="B69" s="110"/>
      <c r="C69" s="111" t="s">
        <v>1174</v>
      </c>
    </row>
    <row r="70" spans="1:3" ht="15" x14ac:dyDescent="0.2">
      <c r="A70" s="112"/>
      <c r="B70" s="112"/>
      <c r="C70" s="113"/>
    </row>
    <row r="71" spans="1:3" ht="15" x14ac:dyDescent="0.2">
      <c r="A71" s="649"/>
      <c r="B71" s="649"/>
      <c r="C71" s="114"/>
    </row>
    <row r="72" spans="1:3" ht="15" x14ac:dyDescent="0.2">
      <c r="A72" s="115"/>
      <c r="B72" s="182"/>
      <c r="C72" s="116"/>
    </row>
    <row r="73" spans="1:3" ht="15" x14ac:dyDescent="0.2">
      <c r="A73" s="115" t="s">
        <v>1257</v>
      </c>
      <c r="B73" s="659" t="s">
        <v>1258</v>
      </c>
      <c r="C73" s="116">
        <v>63977</v>
      </c>
    </row>
    <row r="74" spans="1:3" ht="15" x14ac:dyDescent="0.2">
      <c r="A74" s="115"/>
      <c r="B74" s="659"/>
      <c r="C74" s="116"/>
    </row>
    <row r="75" spans="1:3" ht="15" x14ac:dyDescent="0.2">
      <c r="A75" s="115"/>
      <c r="B75" s="659"/>
      <c r="C75" s="116"/>
    </row>
    <row r="76" spans="1:3" ht="15" x14ac:dyDescent="0.2">
      <c r="A76" s="649"/>
      <c r="B76" s="649"/>
      <c r="C76" s="114"/>
    </row>
    <row r="77" spans="1:3" ht="15.75" x14ac:dyDescent="0.25">
      <c r="A77" s="649"/>
      <c r="B77" s="42" t="s">
        <v>1194</v>
      </c>
      <c r="C77" s="119">
        <f>C75+C74+C73+C72</f>
        <v>63977</v>
      </c>
    </row>
    <row r="78" spans="1:3" ht="15" x14ac:dyDescent="0.2">
      <c r="A78" s="650"/>
      <c r="B78" s="650"/>
      <c r="C78" s="120"/>
    </row>
    <row r="79" spans="1:3" ht="15" x14ac:dyDescent="0.2">
      <c r="A79" s="650"/>
      <c r="B79" s="650"/>
      <c r="C79" s="120"/>
    </row>
    <row r="80" spans="1:3" ht="15" x14ac:dyDescent="0.2">
      <c r="A80" s="88"/>
      <c r="B80" s="88"/>
      <c r="C80" s="123"/>
    </row>
    <row r="81" spans="1:3" ht="18" x14ac:dyDescent="0.25">
      <c r="A81" s="88"/>
      <c r="B81" s="179"/>
      <c r="C81" s="123"/>
    </row>
    <row r="82" spans="1:3" ht="15" x14ac:dyDescent="0.2">
      <c r="A82" s="88"/>
      <c r="B82" s="88"/>
      <c r="C82" s="123"/>
    </row>
    <row r="83" spans="1:3" ht="15" x14ac:dyDescent="0.2">
      <c r="A83" s="650"/>
      <c r="B83" s="650"/>
      <c r="C83" s="120"/>
    </row>
    <row r="84" spans="1:3" ht="15" x14ac:dyDescent="0.2">
      <c r="A84" s="650"/>
      <c r="B84" s="650"/>
      <c r="C84" s="120"/>
    </row>
    <row r="85" spans="1:3" ht="15" x14ac:dyDescent="0.2">
      <c r="A85" s="650"/>
      <c r="B85" s="650"/>
      <c r="C85" s="120"/>
    </row>
    <row r="86" spans="1:3" ht="15" x14ac:dyDescent="0.2">
      <c r="A86" s="88"/>
      <c r="B86" s="88" t="s">
        <v>275</v>
      </c>
      <c r="C86" s="88" t="s">
        <v>1196</v>
      </c>
    </row>
    <row r="87" spans="1:3" ht="15" x14ac:dyDescent="0.2">
      <c r="A87" s="88"/>
      <c r="B87" s="88"/>
      <c r="C87" s="88"/>
    </row>
    <row r="88" spans="1:3" x14ac:dyDescent="0.2">
      <c r="A88" s="66"/>
      <c r="B88" s="66" t="s">
        <v>275</v>
      </c>
      <c r="C88" s="66" t="s">
        <v>1199</v>
      </c>
    </row>
    <row r="99" spans="1:3" ht="15.75" x14ac:dyDescent="0.25">
      <c r="A99" s="6" t="s">
        <v>1507</v>
      </c>
      <c r="B99" s="1"/>
    </row>
    <row r="101" spans="1:3" ht="15" x14ac:dyDescent="0.2">
      <c r="A101" s="110" t="s">
        <v>1259</v>
      </c>
      <c r="B101" s="110"/>
      <c r="C101" s="111" t="s">
        <v>1174</v>
      </c>
    </row>
    <row r="102" spans="1:3" ht="15" x14ac:dyDescent="0.2">
      <c r="A102" s="112"/>
      <c r="B102" s="112"/>
      <c r="C102" s="113"/>
    </row>
    <row r="103" spans="1:3" ht="15" x14ac:dyDescent="0.2">
      <c r="A103" s="649"/>
      <c r="B103" s="649"/>
      <c r="C103" s="114"/>
    </row>
    <row r="104" spans="1:3" ht="15" x14ac:dyDescent="0.2">
      <c r="A104" s="115">
        <v>472110</v>
      </c>
      <c r="B104" s="182" t="s">
        <v>1256</v>
      </c>
      <c r="C104" s="116">
        <v>1741300</v>
      </c>
    </row>
    <row r="105" spans="1:3" ht="15" x14ac:dyDescent="0.2">
      <c r="A105" s="115">
        <v>472100</v>
      </c>
      <c r="B105" s="182" t="s">
        <v>1356</v>
      </c>
      <c r="C105" s="116">
        <v>0</v>
      </c>
    </row>
    <row r="106" spans="1:3" ht="15" x14ac:dyDescent="0.2">
      <c r="A106" s="115">
        <v>472111</v>
      </c>
      <c r="B106" s="659" t="s">
        <v>1471</v>
      </c>
      <c r="C106" s="116">
        <v>495000</v>
      </c>
    </row>
    <row r="107" spans="1:3" ht="15" x14ac:dyDescent="0.2">
      <c r="A107" s="115"/>
      <c r="B107" s="659"/>
      <c r="C107" s="116"/>
    </row>
    <row r="108" spans="1:3" ht="15" x14ac:dyDescent="0.2">
      <c r="A108" s="649"/>
      <c r="B108" s="649"/>
      <c r="C108" s="114"/>
    </row>
    <row r="109" spans="1:3" ht="15.75" x14ac:dyDescent="0.25">
      <c r="A109" s="649"/>
      <c r="B109" s="42" t="s">
        <v>1194</v>
      </c>
      <c r="C109" s="119">
        <f>C107+C106+C105+C104</f>
        <v>2236300</v>
      </c>
    </row>
    <row r="110" spans="1:3" ht="15" x14ac:dyDescent="0.2">
      <c r="A110" s="650"/>
      <c r="B110" s="650"/>
      <c r="C110" s="120"/>
    </row>
    <row r="111" spans="1:3" ht="15" x14ac:dyDescent="0.2">
      <c r="A111" s="650"/>
      <c r="B111" s="650"/>
      <c r="C111" s="120"/>
    </row>
    <row r="112" spans="1:3" ht="15" x14ac:dyDescent="0.2">
      <c r="A112" s="88"/>
      <c r="B112" s="88"/>
      <c r="C112" s="123"/>
    </row>
    <row r="113" spans="1:3" ht="15" x14ac:dyDescent="0.2">
      <c r="A113" s="88"/>
      <c r="B113" s="88"/>
      <c r="C113" s="88"/>
    </row>
    <row r="114" spans="1:3" ht="15" x14ac:dyDescent="0.2">
      <c r="A114" s="88"/>
      <c r="B114" s="88"/>
      <c r="C114" s="88"/>
    </row>
    <row r="115" spans="1:3" ht="15" x14ac:dyDescent="0.2">
      <c r="A115" s="88"/>
      <c r="B115" s="88"/>
      <c r="C115" s="88"/>
    </row>
    <row r="116" spans="1:3" ht="15" x14ac:dyDescent="0.2">
      <c r="A116" s="88"/>
      <c r="B116" s="88" t="s">
        <v>273</v>
      </c>
      <c r="C116" s="88" t="s">
        <v>1196</v>
      </c>
    </row>
    <row r="117" spans="1:3" ht="15" x14ac:dyDescent="0.2">
      <c r="A117" s="88"/>
      <c r="B117" s="88"/>
      <c r="C117" s="88"/>
    </row>
    <row r="118" spans="1:3" ht="15" x14ac:dyDescent="0.2">
      <c r="A118" s="88"/>
      <c r="B118" s="88" t="s">
        <v>275</v>
      </c>
      <c r="C118" s="88" t="s">
        <v>1196</v>
      </c>
    </row>
    <row r="119" spans="1:3" ht="15" x14ac:dyDescent="0.2">
      <c r="A119" s="88"/>
      <c r="B119" s="88"/>
      <c r="C119" s="88"/>
    </row>
    <row r="133" spans="1:3" ht="15.75" x14ac:dyDescent="0.25">
      <c r="A133" s="7" t="s">
        <v>64</v>
      </c>
      <c r="B133" s="7" t="s">
        <v>1508</v>
      </c>
    </row>
    <row r="136" spans="1:3" ht="15" x14ac:dyDescent="0.2">
      <c r="A136" s="110" t="s">
        <v>1202</v>
      </c>
      <c r="B136" s="110"/>
      <c r="C136" s="111" t="s">
        <v>1174</v>
      </c>
    </row>
    <row r="137" spans="1:3" ht="15" x14ac:dyDescent="0.2">
      <c r="A137" s="112"/>
      <c r="B137" s="112"/>
      <c r="C137" s="113"/>
    </row>
    <row r="138" spans="1:3" ht="15" x14ac:dyDescent="0.2">
      <c r="A138" s="649"/>
      <c r="B138" s="649"/>
      <c r="C138" s="114"/>
    </row>
    <row r="139" spans="1:3" ht="15.75" x14ac:dyDescent="0.25">
      <c r="A139" s="183" t="s">
        <v>1357</v>
      </c>
      <c r="B139" s="184" t="s">
        <v>1358</v>
      </c>
      <c r="C139" s="116" t="s">
        <v>887</v>
      </c>
    </row>
    <row r="140" spans="1:3" ht="15" x14ac:dyDescent="0.2">
      <c r="A140" s="172">
        <v>3483420.04</v>
      </c>
      <c r="B140" s="780">
        <v>3483420.04</v>
      </c>
      <c r="C140" s="116">
        <f>A140-B140</f>
        <v>0</v>
      </c>
    </row>
    <row r="141" spans="1:3" ht="15" x14ac:dyDescent="0.2">
      <c r="A141" s="115"/>
      <c r="B141" s="182"/>
      <c r="C141" s="116"/>
    </row>
    <row r="142" spans="1:3" ht="15" x14ac:dyDescent="0.2">
      <c r="A142" s="730"/>
      <c r="B142" s="733"/>
      <c r="C142" s="731"/>
    </row>
    <row r="143" spans="1:3" ht="15" x14ac:dyDescent="0.2">
      <c r="A143" s="732"/>
      <c r="B143" s="734"/>
      <c r="C143" s="604"/>
    </row>
    <row r="144" spans="1:3" ht="15" x14ac:dyDescent="0.2">
      <c r="A144" s="707"/>
      <c r="B144" s="707"/>
      <c r="C144" s="114"/>
    </row>
    <row r="145" spans="1:3" ht="15.75" x14ac:dyDescent="0.25">
      <c r="A145" s="649"/>
      <c r="B145" s="42"/>
      <c r="C145" s="119">
        <f>SUM(C140:C144)</f>
        <v>0</v>
      </c>
    </row>
    <row r="146" spans="1:3" ht="15" x14ac:dyDescent="0.2">
      <c r="A146" s="650"/>
      <c r="B146" s="650"/>
      <c r="C146" s="120"/>
    </row>
    <row r="147" spans="1:3" ht="15" x14ac:dyDescent="0.2">
      <c r="A147" s="88"/>
      <c r="B147" s="88"/>
      <c r="C147" s="88"/>
    </row>
    <row r="148" spans="1:3" ht="15" x14ac:dyDescent="0.2">
      <c r="A148" s="88"/>
      <c r="B148" s="88"/>
      <c r="C148" s="88"/>
    </row>
    <row r="149" spans="1:3" ht="15" x14ac:dyDescent="0.2">
      <c r="A149" s="88"/>
      <c r="B149" s="88"/>
      <c r="C149" s="88"/>
    </row>
    <row r="150" spans="1:3" ht="15" x14ac:dyDescent="0.2">
      <c r="A150" s="88"/>
      <c r="B150" s="88" t="s">
        <v>273</v>
      </c>
      <c r="C150" s="88" t="s">
        <v>1196</v>
      </c>
    </row>
    <row r="151" spans="1:3" ht="15" x14ac:dyDescent="0.2">
      <c r="A151" s="88"/>
      <c r="B151" s="88"/>
      <c r="C151" s="88"/>
    </row>
    <row r="152" spans="1:3" ht="15" x14ac:dyDescent="0.2">
      <c r="A152" s="88"/>
      <c r="B152" s="88" t="s">
        <v>275</v>
      </c>
      <c r="C152" s="88" t="s">
        <v>1196</v>
      </c>
    </row>
    <row r="153" spans="1:3" ht="15" x14ac:dyDescent="0.2">
      <c r="A153" s="88"/>
      <c r="B153" s="88"/>
      <c r="C153" s="88"/>
    </row>
    <row r="154" spans="1:3" ht="15" x14ac:dyDescent="0.2">
      <c r="B154" s="1" t="s">
        <v>275</v>
      </c>
      <c r="C154" t="s">
        <v>1199</v>
      </c>
    </row>
    <row r="166" spans="1:3" ht="15.75" x14ac:dyDescent="0.25">
      <c r="A166" s="7" t="s">
        <v>62</v>
      </c>
      <c r="B166" s="7" t="s">
        <v>1509</v>
      </c>
    </row>
    <row r="169" spans="1:3" ht="15" x14ac:dyDescent="0.2">
      <c r="A169" s="110" t="s">
        <v>1203</v>
      </c>
      <c r="B169" s="110"/>
      <c r="C169" s="111" t="s">
        <v>1174</v>
      </c>
    </row>
    <row r="170" spans="1:3" ht="15" x14ac:dyDescent="0.2">
      <c r="A170" s="112"/>
      <c r="B170" s="112"/>
      <c r="C170" s="113"/>
    </row>
    <row r="171" spans="1:3" ht="15" x14ac:dyDescent="0.2">
      <c r="A171" s="649"/>
      <c r="B171" s="649"/>
      <c r="C171" s="114"/>
    </row>
    <row r="172" spans="1:3" ht="15.75" x14ac:dyDescent="0.25">
      <c r="A172" s="183" t="s">
        <v>1201</v>
      </c>
      <c r="B172" s="184" t="s">
        <v>1192</v>
      </c>
      <c r="C172" s="116"/>
    </row>
    <row r="173" spans="1:3" ht="15" x14ac:dyDescent="0.2">
      <c r="A173" s="115"/>
      <c r="B173" s="182"/>
      <c r="C173" s="116"/>
    </row>
    <row r="174" spans="1:3" ht="15" x14ac:dyDescent="0.2">
      <c r="A174" s="115"/>
      <c r="B174" s="182" t="s">
        <v>1204</v>
      </c>
      <c r="C174" s="116">
        <v>9387.7900000000009</v>
      </c>
    </row>
    <row r="175" spans="1:3" ht="15" x14ac:dyDescent="0.2">
      <c r="A175" s="115"/>
      <c r="B175" s="182" t="s">
        <v>1205</v>
      </c>
      <c r="C175" s="116">
        <v>18150</v>
      </c>
    </row>
    <row r="176" spans="1:3" ht="15" x14ac:dyDescent="0.2">
      <c r="A176" s="115"/>
      <c r="B176" s="182"/>
      <c r="C176" s="116"/>
    </row>
    <row r="177" spans="1:3" ht="15" x14ac:dyDescent="0.2">
      <c r="A177" s="115"/>
      <c r="B177" s="182"/>
      <c r="C177" s="116"/>
    </row>
    <row r="178" spans="1:3" ht="15" x14ac:dyDescent="0.2">
      <c r="A178" s="115"/>
      <c r="B178" s="182"/>
      <c r="C178" s="116"/>
    </row>
    <row r="179" spans="1:3" ht="15" x14ac:dyDescent="0.2">
      <c r="A179" s="649"/>
      <c r="B179" s="649"/>
      <c r="C179" s="114"/>
    </row>
    <row r="180" spans="1:3" ht="15.75" x14ac:dyDescent="0.25">
      <c r="A180" s="649"/>
      <c r="B180" s="42" t="s">
        <v>1194</v>
      </c>
      <c r="C180" s="119">
        <f>SUM(C173:C179)</f>
        <v>27537.79</v>
      </c>
    </row>
    <row r="181" spans="1:3" ht="15" x14ac:dyDescent="0.2">
      <c r="A181" s="650"/>
      <c r="B181" s="650"/>
      <c r="C181" s="120"/>
    </row>
    <row r="182" spans="1:3" ht="15" x14ac:dyDescent="0.2">
      <c r="A182" s="88"/>
      <c r="B182" s="88"/>
      <c r="C182" s="88"/>
    </row>
    <row r="183" spans="1:3" ht="15" x14ac:dyDescent="0.2">
      <c r="A183" s="88"/>
      <c r="B183" s="88"/>
      <c r="C183" s="88"/>
    </row>
    <row r="184" spans="1:3" ht="15" x14ac:dyDescent="0.2">
      <c r="A184" s="88"/>
      <c r="B184" s="88"/>
      <c r="C184" s="88"/>
    </row>
    <row r="185" spans="1:3" ht="15" x14ac:dyDescent="0.2">
      <c r="A185" s="88"/>
      <c r="B185" s="88" t="s">
        <v>273</v>
      </c>
      <c r="C185" s="88" t="s">
        <v>1196</v>
      </c>
    </row>
    <row r="186" spans="1:3" ht="15" x14ac:dyDescent="0.2">
      <c r="A186" s="88"/>
      <c r="B186" s="88"/>
      <c r="C186" s="88"/>
    </row>
    <row r="187" spans="1:3" ht="15" x14ac:dyDescent="0.2">
      <c r="A187" s="88"/>
      <c r="B187" s="88" t="s">
        <v>275</v>
      </c>
      <c r="C187" s="88" t="s">
        <v>1196</v>
      </c>
    </row>
    <row r="188" spans="1:3" ht="15" x14ac:dyDescent="0.2">
      <c r="A188" s="88"/>
      <c r="B188" s="88"/>
      <c r="C188" s="88"/>
    </row>
    <row r="189" spans="1:3" ht="15" x14ac:dyDescent="0.2">
      <c r="B189" s="1" t="s">
        <v>275</v>
      </c>
      <c r="C189" t="s">
        <v>1199</v>
      </c>
    </row>
    <row r="190" spans="1:3" ht="15" x14ac:dyDescent="0.2">
      <c r="B190" s="1"/>
    </row>
    <row r="191" spans="1:3" ht="15" x14ac:dyDescent="0.2">
      <c r="B191" s="1"/>
    </row>
    <row r="192" spans="1:3" ht="15" x14ac:dyDescent="0.2">
      <c r="B192" s="1"/>
    </row>
    <row r="193" spans="1:3" ht="15" x14ac:dyDescent="0.2">
      <c r="B193" s="1"/>
    </row>
    <row r="194" spans="1:3" ht="15" x14ac:dyDescent="0.2">
      <c r="B194" s="1"/>
    </row>
    <row r="195" spans="1:3" ht="15" x14ac:dyDescent="0.2">
      <c r="B195" s="1"/>
    </row>
    <row r="198" spans="1:3" ht="15.75" x14ac:dyDescent="0.25">
      <c r="A198" s="6" t="s">
        <v>1510</v>
      </c>
      <c r="B198" s="1"/>
    </row>
    <row r="200" spans="1:3" ht="15" x14ac:dyDescent="0.2">
      <c r="A200" s="110" t="s">
        <v>1172</v>
      </c>
      <c r="B200" s="110" t="s">
        <v>1206</v>
      </c>
      <c r="C200" s="111" t="s">
        <v>1174</v>
      </c>
    </row>
    <row r="201" spans="1:3" ht="15" x14ac:dyDescent="0.2">
      <c r="A201" s="112">
        <v>909</v>
      </c>
      <c r="B201" s="112"/>
      <c r="C201" s="113"/>
    </row>
    <row r="202" spans="1:3" ht="15" x14ac:dyDescent="0.2">
      <c r="A202" s="649"/>
      <c r="B202" s="649"/>
      <c r="C202" s="114"/>
    </row>
    <row r="203" spans="1:3" ht="15" x14ac:dyDescent="0.2">
      <c r="A203" s="117">
        <v>39082</v>
      </c>
      <c r="B203" s="182" t="s">
        <v>1207</v>
      </c>
      <c r="C203" s="116">
        <v>10000</v>
      </c>
    </row>
    <row r="204" spans="1:3" ht="15" x14ac:dyDescent="0.2">
      <c r="A204" s="117">
        <v>40458</v>
      </c>
      <c r="B204" s="182" t="s">
        <v>1208</v>
      </c>
      <c r="C204" s="116">
        <v>550</v>
      </c>
    </row>
    <row r="205" spans="1:3" ht="15" x14ac:dyDescent="0.2">
      <c r="A205" s="115"/>
      <c r="B205" s="659"/>
      <c r="C205" s="116"/>
    </row>
    <row r="206" spans="1:3" ht="15" x14ac:dyDescent="0.2">
      <c r="A206" s="115"/>
      <c r="B206" s="659"/>
      <c r="C206" s="116"/>
    </row>
    <row r="207" spans="1:3" ht="15" x14ac:dyDescent="0.2">
      <c r="A207" s="649"/>
      <c r="B207" s="649"/>
      <c r="C207" s="114"/>
    </row>
    <row r="208" spans="1:3" ht="15.75" x14ac:dyDescent="0.25">
      <c r="A208" s="649"/>
      <c r="B208" s="42" t="s">
        <v>1194</v>
      </c>
      <c r="C208" s="119">
        <f>C206+C205+C204+C203</f>
        <v>10550</v>
      </c>
    </row>
    <row r="213" spans="1:3" ht="15" x14ac:dyDescent="0.2">
      <c r="A213" s="88"/>
      <c r="B213" s="88" t="s">
        <v>273</v>
      </c>
      <c r="C213" s="88" t="s">
        <v>1196</v>
      </c>
    </row>
    <row r="214" spans="1:3" ht="15" x14ac:dyDescent="0.2">
      <c r="A214" s="88"/>
      <c r="B214" s="88"/>
      <c r="C214" s="88"/>
    </row>
    <row r="215" spans="1:3" ht="15" x14ac:dyDescent="0.2">
      <c r="A215" s="88"/>
      <c r="B215" s="88" t="s">
        <v>275</v>
      </c>
      <c r="C215" s="88" t="s">
        <v>1196</v>
      </c>
    </row>
    <row r="216" spans="1:3" ht="15" x14ac:dyDescent="0.2">
      <c r="A216" s="88"/>
      <c r="B216" s="88"/>
      <c r="C216" s="88"/>
    </row>
    <row r="217" spans="1:3" ht="15" x14ac:dyDescent="0.2">
      <c r="B217" s="1" t="s">
        <v>275</v>
      </c>
      <c r="C217" t="s">
        <v>1199</v>
      </c>
    </row>
    <row r="218" spans="1:3" ht="15" x14ac:dyDescent="0.2">
      <c r="B218" s="1"/>
    </row>
    <row r="219" spans="1:3" ht="15" x14ac:dyDescent="0.2">
      <c r="B219" s="1"/>
    </row>
    <row r="220" spans="1:3" ht="15" x14ac:dyDescent="0.2">
      <c r="B220" s="1"/>
    </row>
    <row r="221" spans="1:3" ht="15" x14ac:dyDescent="0.2">
      <c r="B221" s="1"/>
    </row>
    <row r="222" spans="1:3" ht="15" x14ac:dyDescent="0.2">
      <c r="B222" s="1"/>
    </row>
    <row r="223" spans="1:3" ht="15" x14ac:dyDescent="0.2">
      <c r="B223" s="1"/>
    </row>
    <row r="224" spans="1:3" ht="15" x14ac:dyDescent="0.2">
      <c r="B224" s="1"/>
    </row>
    <row r="225" spans="1:3" ht="15" x14ac:dyDescent="0.2">
      <c r="B225" s="1"/>
    </row>
    <row r="226" spans="1:3" ht="15" x14ac:dyDescent="0.2">
      <c r="B226" s="1"/>
    </row>
    <row r="227" spans="1:3" ht="15" x14ac:dyDescent="0.2">
      <c r="B227" s="1"/>
    </row>
    <row r="228" spans="1:3" ht="15" x14ac:dyDescent="0.2">
      <c r="B228" s="1"/>
    </row>
    <row r="229" spans="1:3" ht="15" x14ac:dyDescent="0.2">
      <c r="B229" s="1"/>
    </row>
    <row r="230" spans="1:3" ht="15.75" x14ac:dyDescent="0.25">
      <c r="A230" s="6" t="s">
        <v>1511</v>
      </c>
    </row>
    <row r="232" spans="1:3" ht="15" x14ac:dyDescent="0.2">
      <c r="A232" s="110" t="s">
        <v>1260</v>
      </c>
      <c r="B232" s="110"/>
      <c r="C232" s="111" t="s">
        <v>1174</v>
      </c>
    </row>
    <row r="233" spans="1:3" ht="15" x14ac:dyDescent="0.2">
      <c r="A233" s="112"/>
      <c r="B233" s="112"/>
      <c r="C233" s="113"/>
    </row>
    <row r="234" spans="1:3" ht="15" x14ac:dyDescent="0.2">
      <c r="A234" s="649"/>
      <c r="B234" s="649"/>
      <c r="C234" s="114"/>
    </row>
    <row r="235" spans="1:3" ht="15" x14ac:dyDescent="0.2">
      <c r="A235" s="888" t="s">
        <v>1261</v>
      </c>
      <c r="B235" s="889"/>
      <c r="C235" s="116">
        <v>350000</v>
      </c>
    </row>
    <row r="236" spans="1:3" ht="15" x14ac:dyDescent="0.2">
      <c r="A236" s="115"/>
      <c r="B236" s="182"/>
      <c r="C236" s="116"/>
    </row>
    <row r="237" spans="1:3" ht="15" x14ac:dyDescent="0.2">
      <c r="A237" s="115"/>
      <c r="B237" s="659"/>
      <c r="C237" s="116"/>
    </row>
    <row r="238" spans="1:3" ht="15" x14ac:dyDescent="0.2">
      <c r="A238" s="115"/>
      <c r="B238" s="659"/>
      <c r="C238" s="116"/>
    </row>
    <row r="239" spans="1:3" ht="15" x14ac:dyDescent="0.2">
      <c r="A239" s="649"/>
      <c r="B239" s="649"/>
      <c r="C239" s="114"/>
    </row>
    <row r="240" spans="1:3" ht="15.75" x14ac:dyDescent="0.25">
      <c r="A240" s="649"/>
      <c r="B240" s="42" t="s">
        <v>1194</v>
      </c>
      <c r="C240" s="119">
        <f>C238+C237+C236+C235</f>
        <v>350000</v>
      </c>
    </row>
    <row r="244" spans="1:3" ht="15" x14ac:dyDescent="0.2">
      <c r="A244" s="88"/>
      <c r="B244" s="88" t="s">
        <v>273</v>
      </c>
      <c r="C244" s="88" t="s">
        <v>1196</v>
      </c>
    </row>
    <row r="245" spans="1:3" ht="15" x14ac:dyDescent="0.2">
      <c r="A245" s="88"/>
      <c r="B245" s="88"/>
      <c r="C245" s="88"/>
    </row>
    <row r="246" spans="1:3" ht="15" x14ac:dyDescent="0.2">
      <c r="A246" s="88"/>
      <c r="B246" s="88" t="s">
        <v>275</v>
      </c>
      <c r="C246" s="88" t="s">
        <v>1196</v>
      </c>
    </row>
    <row r="247" spans="1:3" ht="15" x14ac:dyDescent="0.2">
      <c r="A247" s="88"/>
      <c r="B247" s="88"/>
      <c r="C247" s="88"/>
    </row>
    <row r="248" spans="1:3" ht="15" x14ac:dyDescent="0.2">
      <c r="B248" s="1" t="s">
        <v>275</v>
      </c>
      <c r="C248" t="s">
        <v>1199</v>
      </c>
    </row>
    <row r="389" spans="1:3" ht="15.75" x14ac:dyDescent="0.25">
      <c r="A389" s="6"/>
      <c r="B389" s="1"/>
    </row>
    <row r="391" spans="1:3" ht="15" x14ac:dyDescent="0.2">
      <c r="A391" s="650"/>
      <c r="B391" s="650"/>
      <c r="C391" s="120"/>
    </row>
    <row r="392" spans="1:3" ht="15" x14ac:dyDescent="0.2">
      <c r="A392" s="650"/>
      <c r="B392" s="650"/>
      <c r="C392" s="120"/>
    </row>
    <row r="393" spans="1:3" ht="15" x14ac:dyDescent="0.2">
      <c r="A393" s="650"/>
      <c r="B393" s="650"/>
      <c r="C393" s="120"/>
    </row>
    <row r="394" spans="1:3" ht="15" x14ac:dyDescent="0.2">
      <c r="A394" s="121"/>
      <c r="B394" s="185"/>
      <c r="C394" s="186"/>
    </row>
    <row r="395" spans="1:3" ht="15" x14ac:dyDescent="0.2">
      <c r="A395" s="121"/>
      <c r="B395" s="650"/>
      <c r="C395" s="186"/>
    </row>
    <row r="396" spans="1:3" ht="15" x14ac:dyDescent="0.2">
      <c r="A396" s="121"/>
      <c r="B396" s="650"/>
      <c r="C396" s="186"/>
    </row>
    <row r="397" spans="1:3" ht="15" x14ac:dyDescent="0.2">
      <c r="A397" s="121"/>
      <c r="B397" s="650"/>
      <c r="C397" s="186"/>
    </row>
    <row r="398" spans="1:3" ht="15" x14ac:dyDescent="0.2">
      <c r="A398" s="649"/>
      <c r="B398" s="649"/>
      <c r="C398" s="114"/>
    </row>
    <row r="399" spans="1:3" ht="15.75" x14ac:dyDescent="0.25">
      <c r="A399" s="649"/>
      <c r="B399" s="42"/>
      <c r="C399" s="119"/>
    </row>
    <row r="400" spans="1:3" ht="15" x14ac:dyDescent="0.2">
      <c r="A400" s="650"/>
      <c r="B400" s="650"/>
      <c r="C400" s="120"/>
    </row>
    <row r="401" spans="1:3" ht="15" x14ac:dyDescent="0.2">
      <c r="A401" s="650"/>
      <c r="B401" s="650"/>
      <c r="C401" s="120"/>
    </row>
    <row r="402" spans="1:3" ht="15" x14ac:dyDescent="0.2">
      <c r="A402" s="88"/>
      <c r="B402" s="88"/>
      <c r="C402" s="123"/>
    </row>
    <row r="403" spans="1:3" ht="18" x14ac:dyDescent="0.25">
      <c r="A403" s="88"/>
      <c r="B403" s="179"/>
      <c r="C403" s="123"/>
    </row>
    <row r="404" spans="1:3" ht="15" x14ac:dyDescent="0.2">
      <c r="A404" s="88"/>
      <c r="B404" s="88"/>
      <c r="C404" s="123"/>
    </row>
    <row r="405" spans="1:3" ht="15" x14ac:dyDescent="0.2">
      <c r="A405" s="650"/>
      <c r="B405" s="650"/>
      <c r="C405" s="120"/>
    </row>
    <row r="406" spans="1:3" ht="15" x14ac:dyDescent="0.2">
      <c r="A406" s="650"/>
      <c r="B406" s="650"/>
      <c r="C406" s="120"/>
    </row>
    <row r="407" spans="1:3" ht="15" x14ac:dyDescent="0.2">
      <c r="A407" s="650"/>
      <c r="B407" s="650"/>
      <c r="C407" s="120"/>
    </row>
    <row r="408" spans="1:3" ht="15" x14ac:dyDescent="0.2">
      <c r="A408" s="121"/>
      <c r="B408" s="650"/>
      <c r="C408" s="120"/>
    </row>
    <row r="409" spans="1:3" ht="15" x14ac:dyDescent="0.2">
      <c r="A409" s="650"/>
      <c r="B409" s="650"/>
      <c r="C409" s="180"/>
    </row>
    <row r="410" spans="1:3" ht="15.75" x14ac:dyDescent="0.25">
      <c r="A410" s="650"/>
      <c r="B410" s="38"/>
      <c r="C410" s="181"/>
    </row>
    <row r="411" spans="1:3" ht="15" x14ac:dyDescent="0.2">
      <c r="A411" s="88"/>
      <c r="B411" s="88"/>
      <c r="C411" s="88"/>
    </row>
    <row r="412" spans="1:3" ht="15" x14ac:dyDescent="0.2">
      <c r="A412" s="88"/>
      <c r="B412" s="88"/>
      <c r="C412" s="88"/>
    </row>
    <row r="413" spans="1:3" ht="15" x14ac:dyDescent="0.2">
      <c r="A413" s="88"/>
      <c r="B413" s="88"/>
      <c r="C413" s="88"/>
    </row>
    <row r="414" spans="1:3" ht="15" x14ac:dyDescent="0.2">
      <c r="A414" s="88"/>
      <c r="B414" s="88"/>
      <c r="C414" s="88"/>
    </row>
    <row r="415" spans="1:3" ht="15" x14ac:dyDescent="0.2">
      <c r="A415" s="88"/>
      <c r="B415" s="88"/>
      <c r="C415" s="88"/>
    </row>
    <row r="416" spans="1:3" ht="15" x14ac:dyDescent="0.2">
      <c r="A416" s="88"/>
      <c r="B416" s="88"/>
      <c r="C416" s="88"/>
    </row>
    <row r="417" spans="1:3" ht="15" x14ac:dyDescent="0.2">
      <c r="A417" s="88"/>
      <c r="B417" s="88"/>
      <c r="C417" s="88"/>
    </row>
    <row r="418" spans="1:3" ht="15" x14ac:dyDescent="0.2">
      <c r="A418" s="88"/>
      <c r="B418" s="88"/>
      <c r="C418" s="88"/>
    </row>
    <row r="419" spans="1:3" ht="15" x14ac:dyDescent="0.2">
      <c r="A419" s="88"/>
      <c r="B419" s="88"/>
      <c r="C419" s="88"/>
    </row>
    <row r="420" spans="1:3" ht="15" x14ac:dyDescent="0.2">
      <c r="A420" s="88"/>
      <c r="B420" s="88"/>
      <c r="C420" s="88"/>
    </row>
    <row r="421" spans="1:3" ht="15" x14ac:dyDescent="0.2">
      <c r="A421" s="88"/>
      <c r="B421" s="88"/>
      <c r="C421" s="88"/>
    </row>
    <row r="422" spans="1:3" ht="15" x14ac:dyDescent="0.2">
      <c r="A422" s="88"/>
      <c r="B422" s="88"/>
      <c r="C422" s="88"/>
    </row>
    <row r="423" spans="1:3" ht="15" x14ac:dyDescent="0.2">
      <c r="A423" s="650"/>
      <c r="B423" s="650"/>
      <c r="C423" s="650"/>
    </row>
    <row r="424" spans="1:3" ht="15" x14ac:dyDescent="0.2">
      <c r="A424" s="88"/>
      <c r="B424" s="88"/>
      <c r="C424" s="88"/>
    </row>
    <row r="425" spans="1:3" ht="15" x14ac:dyDescent="0.2">
      <c r="A425" s="88"/>
      <c r="B425" s="88"/>
      <c r="C425" s="88"/>
    </row>
    <row r="426" spans="1:3" ht="15" x14ac:dyDescent="0.2">
      <c r="A426" s="88"/>
      <c r="B426" s="88"/>
      <c r="C426" s="88"/>
    </row>
    <row r="427" spans="1:3" ht="15" x14ac:dyDescent="0.2">
      <c r="A427" s="88"/>
      <c r="B427" s="88"/>
      <c r="C427" s="88"/>
    </row>
    <row r="428" spans="1:3" ht="15" x14ac:dyDescent="0.2">
      <c r="A428" s="88"/>
      <c r="B428" s="88"/>
      <c r="C428" s="88"/>
    </row>
    <row r="429" spans="1:3" ht="15" x14ac:dyDescent="0.2">
      <c r="A429" s="88"/>
      <c r="B429" s="88"/>
      <c r="C429" s="88"/>
    </row>
    <row r="430" spans="1:3" ht="15" x14ac:dyDescent="0.2">
      <c r="A430" s="88"/>
      <c r="B430" s="88"/>
      <c r="C430" s="88"/>
    </row>
    <row r="431" spans="1:3" ht="15" x14ac:dyDescent="0.2">
      <c r="A431" s="88"/>
      <c r="B431" s="88"/>
      <c r="C431" s="88"/>
    </row>
    <row r="432" spans="1:3" x14ac:dyDescent="0.2">
      <c r="A432" s="66"/>
      <c r="B432" s="66"/>
      <c r="C432" s="66"/>
    </row>
  </sheetData>
  <mergeCells count="1">
    <mergeCell ref="A235:B23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0000"/>
  </sheetPr>
  <dimension ref="A1:D747"/>
  <sheetViews>
    <sheetView topLeftCell="A706" workbookViewId="0">
      <selection activeCell="B736" sqref="B736"/>
    </sheetView>
  </sheetViews>
  <sheetFormatPr defaultRowHeight="12.75" x14ac:dyDescent="0.2"/>
  <cols>
    <col min="1" max="1" width="21.42578125" customWidth="1"/>
    <col min="2" max="2" width="29.5703125" customWidth="1"/>
    <col min="3" max="3" width="28.28515625" customWidth="1"/>
  </cols>
  <sheetData>
    <row r="1" spans="1:3" ht="15.75" x14ac:dyDescent="0.25">
      <c r="A1" s="6" t="s">
        <v>1512</v>
      </c>
    </row>
    <row r="3" spans="1:3" ht="15" x14ac:dyDescent="0.2">
      <c r="A3" s="110" t="s">
        <v>1359</v>
      </c>
      <c r="B3" s="110"/>
      <c r="C3" s="111" t="s">
        <v>1174</v>
      </c>
    </row>
    <row r="4" spans="1:3" ht="15" x14ac:dyDescent="0.2">
      <c r="A4" s="112"/>
      <c r="B4" s="112"/>
      <c r="C4" s="113"/>
    </row>
    <row r="5" spans="1:3" ht="15" x14ac:dyDescent="0.2">
      <c r="A5" s="775"/>
      <c r="B5" s="775"/>
      <c r="C5" s="114"/>
    </row>
    <row r="6" spans="1:3" ht="15" x14ac:dyDescent="0.2">
      <c r="A6" s="888"/>
      <c r="B6" s="889"/>
      <c r="C6" s="116"/>
    </row>
    <row r="7" spans="1:3" ht="15" x14ac:dyDescent="0.2">
      <c r="A7" s="115">
        <v>314</v>
      </c>
      <c r="B7" s="182" t="s">
        <v>1360</v>
      </c>
      <c r="C7" s="116">
        <v>118362</v>
      </c>
    </row>
    <row r="8" spans="1:3" ht="15" x14ac:dyDescent="0.2">
      <c r="A8" s="115">
        <v>314010</v>
      </c>
      <c r="B8" s="182" t="s">
        <v>1361</v>
      </c>
      <c r="C8" s="116">
        <v>40200</v>
      </c>
    </row>
    <row r="9" spans="1:3" ht="15" x14ac:dyDescent="0.2">
      <c r="A9" s="115"/>
      <c r="B9" s="776"/>
      <c r="C9" s="116"/>
    </row>
    <row r="10" spans="1:3" ht="15" x14ac:dyDescent="0.2">
      <c r="A10" s="775"/>
      <c r="B10" s="775"/>
      <c r="C10" s="114"/>
    </row>
    <row r="11" spans="1:3" ht="15.75" x14ac:dyDescent="0.25">
      <c r="A11" s="775"/>
      <c r="B11" s="42" t="s">
        <v>1194</v>
      </c>
      <c r="C11" s="119">
        <f>C9+C8+C7+C6</f>
        <v>158562</v>
      </c>
    </row>
    <row r="15" spans="1:3" ht="15" x14ac:dyDescent="0.2">
      <c r="A15" s="88"/>
      <c r="B15" s="88" t="s">
        <v>273</v>
      </c>
      <c r="C15" s="88" t="s">
        <v>1196</v>
      </c>
    </row>
    <row r="16" spans="1:3" ht="15" x14ac:dyDescent="0.2">
      <c r="A16" s="88"/>
      <c r="B16" s="88"/>
      <c r="C16" s="88"/>
    </row>
    <row r="17" spans="1:3" ht="15" x14ac:dyDescent="0.2">
      <c r="A17" s="88"/>
      <c r="B17" s="88" t="s">
        <v>275</v>
      </c>
      <c r="C17" s="88" t="s">
        <v>1196</v>
      </c>
    </row>
    <row r="18" spans="1:3" ht="15" x14ac:dyDescent="0.2">
      <c r="A18" s="88"/>
      <c r="B18" s="88"/>
      <c r="C18" s="88"/>
    </row>
    <row r="19" spans="1:3" ht="15" x14ac:dyDescent="0.2">
      <c r="B19" s="1" t="s">
        <v>275</v>
      </c>
      <c r="C19" t="s">
        <v>1199</v>
      </c>
    </row>
    <row r="56" spans="1:3" ht="15.75" x14ac:dyDescent="0.25">
      <c r="A56" s="6" t="s">
        <v>1513</v>
      </c>
    </row>
    <row r="58" spans="1:3" ht="15" x14ac:dyDescent="0.2">
      <c r="A58" s="110" t="s">
        <v>1362</v>
      </c>
      <c r="B58" s="110" t="s">
        <v>1363</v>
      </c>
      <c r="C58" s="111" t="s">
        <v>1174</v>
      </c>
    </row>
    <row r="59" spans="1:3" ht="15" x14ac:dyDescent="0.2">
      <c r="A59" s="112"/>
      <c r="B59" s="112"/>
      <c r="C59" s="113"/>
    </row>
    <row r="60" spans="1:3" ht="15" x14ac:dyDescent="0.2">
      <c r="A60" s="778"/>
      <c r="B60" s="778"/>
      <c r="C60" s="114"/>
    </row>
    <row r="61" spans="1:3" ht="15" x14ac:dyDescent="0.2">
      <c r="A61" s="782" t="s">
        <v>1357</v>
      </c>
      <c r="B61" s="782" t="s">
        <v>1358</v>
      </c>
      <c r="C61" s="781" t="s">
        <v>887</v>
      </c>
    </row>
    <row r="62" spans="1:3" ht="15" x14ac:dyDescent="0.2">
      <c r="A62" s="113">
        <v>11846.1</v>
      </c>
      <c r="B62" s="783">
        <v>11846.1</v>
      </c>
      <c r="C62" s="116">
        <f>A62-B62</f>
        <v>0</v>
      </c>
    </row>
    <row r="63" spans="1:3" ht="15" x14ac:dyDescent="0.2">
      <c r="A63" s="115"/>
      <c r="B63" s="182"/>
      <c r="C63" s="116"/>
    </row>
    <row r="64" spans="1:3" ht="15" x14ac:dyDescent="0.2">
      <c r="A64" s="115"/>
      <c r="B64" s="779"/>
      <c r="C64" s="116"/>
    </row>
    <row r="65" spans="1:3" ht="15" x14ac:dyDescent="0.2">
      <c r="A65" s="778"/>
      <c r="B65" s="778"/>
      <c r="C65" s="114"/>
    </row>
    <row r="66" spans="1:3" ht="15.75" x14ac:dyDescent="0.25">
      <c r="A66" s="778"/>
      <c r="B66" s="42" t="s">
        <v>1194</v>
      </c>
      <c r="C66" s="119">
        <f>SUM(C62:C65)</f>
        <v>0</v>
      </c>
    </row>
    <row r="70" spans="1:3" ht="15" x14ac:dyDescent="0.2">
      <c r="A70" s="88"/>
      <c r="B70" s="88" t="s">
        <v>273</v>
      </c>
      <c r="C70" s="88" t="s">
        <v>1196</v>
      </c>
    </row>
    <row r="71" spans="1:3" ht="15" x14ac:dyDescent="0.2">
      <c r="A71" s="88"/>
      <c r="B71" s="88"/>
      <c r="C71" s="88"/>
    </row>
    <row r="72" spans="1:3" ht="15" x14ac:dyDescent="0.2">
      <c r="A72" s="88"/>
      <c r="B72" s="88" t="s">
        <v>275</v>
      </c>
      <c r="C72" s="88" t="s">
        <v>1196</v>
      </c>
    </row>
    <row r="73" spans="1:3" ht="15" x14ac:dyDescent="0.2">
      <c r="A73" s="88"/>
      <c r="B73" s="88"/>
      <c r="C73" s="88"/>
    </row>
    <row r="74" spans="1:3" ht="15" x14ac:dyDescent="0.2">
      <c r="B74" s="1" t="s">
        <v>275</v>
      </c>
      <c r="C74" t="s">
        <v>1199</v>
      </c>
    </row>
    <row r="113" spans="1:3" ht="15.75" x14ac:dyDescent="0.25">
      <c r="A113" s="6" t="s">
        <v>1514</v>
      </c>
    </row>
    <row r="115" spans="1:3" ht="15" x14ac:dyDescent="0.2">
      <c r="A115" s="110" t="s">
        <v>1364</v>
      </c>
      <c r="B115" s="110" t="s">
        <v>1365</v>
      </c>
      <c r="C115" s="111" t="s">
        <v>1174</v>
      </c>
    </row>
    <row r="116" spans="1:3" ht="15" x14ac:dyDescent="0.2">
      <c r="A116" s="112"/>
      <c r="B116" s="112"/>
      <c r="C116" s="113"/>
    </row>
    <row r="117" spans="1:3" ht="15" x14ac:dyDescent="0.2">
      <c r="A117" s="778"/>
      <c r="B117" s="778"/>
      <c r="C117" s="114"/>
    </row>
    <row r="118" spans="1:3" ht="15" x14ac:dyDescent="0.2">
      <c r="A118" s="782" t="s">
        <v>1357</v>
      </c>
      <c r="B118" s="782" t="s">
        <v>1358</v>
      </c>
      <c r="C118" s="781" t="s">
        <v>887</v>
      </c>
    </row>
    <row r="119" spans="1:3" ht="15" x14ac:dyDescent="0.2">
      <c r="A119" s="113">
        <v>498109</v>
      </c>
      <c r="B119" s="783">
        <v>498109</v>
      </c>
      <c r="C119" s="116">
        <f>A119-B119</f>
        <v>0</v>
      </c>
    </row>
    <row r="120" spans="1:3" ht="15" x14ac:dyDescent="0.2">
      <c r="A120" s="115"/>
      <c r="B120" s="182"/>
      <c r="C120" s="116"/>
    </row>
    <row r="121" spans="1:3" ht="15" x14ac:dyDescent="0.2">
      <c r="A121" s="115"/>
      <c r="B121" s="779"/>
      <c r="C121" s="116"/>
    </row>
    <row r="122" spans="1:3" ht="15" x14ac:dyDescent="0.2">
      <c r="A122" s="778"/>
      <c r="B122" s="778"/>
      <c r="C122" s="114"/>
    </row>
    <row r="123" spans="1:3" ht="15.75" x14ac:dyDescent="0.25">
      <c r="A123" s="778"/>
      <c r="B123" s="42" t="s">
        <v>1194</v>
      </c>
      <c r="C123" s="119">
        <f>SUM(C119:C122)</f>
        <v>0</v>
      </c>
    </row>
    <row r="127" spans="1:3" ht="15" x14ac:dyDescent="0.2">
      <c r="A127" s="88"/>
      <c r="B127" s="88" t="s">
        <v>273</v>
      </c>
      <c r="C127" s="88" t="s">
        <v>1196</v>
      </c>
    </row>
    <row r="128" spans="1:3" ht="15" x14ac:dyDescent="0.2">
      <c r="A128" s="88"/>
      <c r="B128" s="88"/>
      <c r="C128" s="88"/>
    </row>
    <row r="129" spans="1:3" ht="15" x14ac:dyDescent="0.2">
      <c r="A129" s="88"/>
      <c r="B129" s="88" t="s">
        <v>275</v>
      </c>
      <c r="C129" s="88" t="s">
        <v>1196</v>
      </c>
    </row>
    <row r="130" spans="1:3" ht="15" x14ac:dyDescent="0.2">
      <c r="A130" s="88"/>
      <c r="B130" s="88"/>
      <c r="C130" s="88"/>
    </row>
    <row r="131" spans="1:3" ht="15" x14ac:dyDescent="0.2">
      <c r="B131" s="1" t="s">
        <v>275</v>
      </c>
      <c r="C131" t="s">
        <v>1199</v>
      </c>
    </row>
    <row r="169" spans="1:3" ht="15.75" x14ac:dyDescent="0.25">
      <c r="A169" s="6" t="s">
        <v>1515</v>
      </c>
    </row>
    <row r="171" spans="1:3" ht="15" x14ac:dyDescent="0.2">
      <c r="A171" s="110" t="s">
        <v>1366</v>
      </c>
      <c r="B171" s="110" t="s">
        <v>1367</v>
      </c>
      <c r="C171" s="111" t="s">
        <v>1174</v>
      </c>
    </row>
    <row r="172" spans="1:3" ht="15" x14ac:dyDescent="0.2">
      <c r="A172" s="112"/>
      <c r="B172" s="112"/>
      <c r="C172" s="113"/>
    </row>
    <row r="173" spans="1:3" ht="15" x14ac:dyDescent="0.2">
      <c r="A173" s="778"/>
      <c r="B173" s="778"/>
      <c r="C173" s="114"/>
    </row>
    <row r="174" spans="1:3" ht="15" x14ac:dyDescent="0.2">
      <c r="A174" s="782" t="s">
        <v>1357</v>
      </c>
      <c r="B174" s="782" t="s">
        <v>1358</v>
      </c>
      <c r="C174" s="781" t="s">
        <v>887</v>
      </c>
    </row>
    <row r="175" spans="1:3" ht="15" x14ac:dyDescent="0.2">
      <c r="A175" s="113">
        <v>1335719</v>
      </c>
      <c r="B175" s="783">
        <v>1335719</v>
      </c>
      <c r="C175" s="116">
        <f>A175-B175</f>
        <v>0</v>
      </c>
    </row>
    <row r="176" spans="1:3" ht="15" x14ac:dyDescent="0.2">
      <c r="A176" s="172"/>
      <c r="B176" s="780"/>
      <c r="C176" s="116"/>
    </row>
    <row r="177" spans="1:3" ht="15" x14ac:dyDescent="0.2">
      <c r="A177" s="115"/>
      <c r="B177" s="779"/>
      <c r="C177" s="116"/>
    </row>
    <row r="178" spans="1:3" ht="15" x14ac:dyDescent="0.2">
      <c r="A178" s="778"/>
      <c r="B178" s="778"/>
      <c r="C178" s="114"/>
    </row>
    <row r="179" spans="1:3" ht="15.75" x14ac:dyDescent="0.25">
      <c r="A179" s="778"/>
      <c r="B179" s="42" t="s">
        <v>1194</v>
      </c>
      <c r="C179" s="119">
        <f>SUM(C175:C178)</f>
        <v>0</v>
      </c>
    </row>
    <row r="183" spans="1:3" ht="15" x14ac:dyDescent="0.2">
      <c r="A183" s="88"/>
      <c r="B183" s="88" t="s">
        <v>273</v>
      </c>
      <c r="C183" s="88" t="s">
        <v>1196</v>
      </c>
    </row>
    <row r="184" spans="1:3" ht="15" x14ac:dyDescent="0.2">
      <c r="A184" s="88"/>
      <c r="B184" s="88"/>
      <c r="C184" s="88"/>
    </row>
    <row r="185" spans="1:3" ht="15" x14ac:dyDescent="0.2">
      <c r="A185" s="88"/>
      <c r="B185" s="88" t="s">
        <v>275</v>
      </c>
      <c r="C185" s="88" t="s">
        <v>1196</v>
      </c>
    </row>
    <row r="186" spans="1:3" ht="15" x14ac:dyDescent="0.2">
      <c r="A186" s="88"/>
      <c r="B186" s="88"/>
      <c r="C186" s="88"/>
    </row>
    <row r="187" spans="1:3" ht="15" x14ac:dyDescent="0.2">
      <c r="B187" s="1" t="s">
        <v>275</v>
      </c>
      <c r="C187" t="s">
        <v>1199</v>
      </c>
    </row>
    <row r="225" spans="1:3" ht="15.75" x14ac:dyDescent="0.25">
      <c r="A225" s="6" t="s">
        <v>1516</v>
      </c>
    </row>
    <row r="227" spans="1:3" ht="15" x14ac:dyDescent="0.2">
      <c r="A227" s="110" t="s">
        <v>1368</v>
      </c>
      <c r="B227" s="110" t="s">
        <v>1369</v>
      </c>
      <c r="C227" s="111" t="s">
        <v>1174</v>
      </c>
    </row>
    <row r="228" spans="1:3" ht="15" x14ac:dyDescent="0.2">
      <c r="A228" s="112"/>
      <c r="B228" s="112"/>
      <c r="C228" s="113"/>
    </row>
    <row r="229" spans="1:3" ht="15" x14ac:dyDescent="0.2">
      <c r="A229" s="778"/>
      <c r="B229" s="778"/>
      <c r="C229" s="114"/>
    </row>
    <row r="230" spans="1:3" ht="15" x14ac:dyDescent="0.2">
      <c r="A230" s="782" t="s">
        <v>1357</v>
      </c>
      <c r="B230" s="782" t="s">
        <v>1358</v>
      </c>
      <c r="C230" s="781" t="s">
        <v>887</v>
      </c>
    </row>
    <row r="231" spans="1:3" ht="15" x14ac:dyDescent="0.2">
      <c r="A231" s="113">
        <v>86199</v>
      </c>
      <c r="B231" s="783">
        <v>86199</v>
      </c>
      <c r="C231" s="116">
        <f>A231-B231</f>
        <v>0</v>
      </c>
    </row>
    <row r="232" spans="1:3" ht="15" x14ac:dyDescent="0.2">
      <c r="A232" s="172"/>
      <c r="B232" s="780"/>
      <c r="C232" s="116"/>
    </row>
    <row r="233" spans="1:3" ht="15" x14ac:dyDescent="0.2">
      <c r="A233" s="115"/>
      <c r="B233" s="779"/>
      <c r="C233" s="116"/>
    </row>
    <row r="234" spans="1:3" ht="15" x14ac:dyDescent="0.2">
      <c r="A234" s="778"/>
      <c r="B234" s="778"/>
      <c r="C234" s="114"/>
    </row>
    <row r="235" spans="1:3" ht="15.75" x14ac:dyDescent="0.25">
      <c r="A235" s="778"/>
      <c r="B235" s="42" t="s">
        <v>1194</v>
      </c>
      <c r="C235" s="119">
        <f>SUM(C231:C234)</f>
        <v>0</v>
      </c>
    </row>
    <row r="239" spans="1:3" ht="15" x14ac:dyDescent="0.2">
      <c r="A239" s="88"/>
      <c r="B239" s="88" t="s">
        <v>273</v>
      </c>
      <c r="C239" s="88" t="s">
        <v>1196</v>
      </c>
    </row>
    <row r="240" spans="1:3" ht="15" x14ac:dyDescent="0.2">
      <c r="A240" s="88"/>
      <c r="B240" s="88"/>
      <c r="C240" s="88"/>
    </row>
    <row r="241" spans="1:3" ht="15" x14ac:dyDescent="0.2">
      <c r="A241" s="88"/>
      <c r="B241" s="88" t="s">
        <v>275</v>
      </c>
      <c r="C241" s="88" t="s">
        <v>1196</v>
      </c>
    </row>
    <row r="242" spans="1:3" ht="15" x14ac:dyDescent="0.2">
      <c r="A242" s="88"/>
      <c r="B242" s="88"/>
      <c r="C242" s="88"/>
    </row>
    <row r="243" spans="1:3" ht="15" x14ac:dyDescent="0.2">
      <c r="B243" s="1" t="s">
        <v>275</v>
      </c>
      <c r="C243" t="s">
        <v>1199</v>
      </c>
    </row>
    <row r="281" spans="1:3" ht="15.75" x14ac:dyDescent="0.25">
      <c r="A281" s="6" t="s">
        <v>1517</v>
      </c>
    </row>
    <row r="283" spans="1:3" ht="15" x14ac:dyDescent="0.2">
      <c r="A283" s="110" t="s">
        <v>1370</v>
      </c>
      <c r="B283" s="110" t="s">
        <v>1371</v>
      </c>
      <c r="C283" s="111" t="s">
        <v>1174</v>
      </c>
    </row>
    <row r="284" spans="1:3" ht="15" x14ac:dyDescent="0.2">
      <c r="A284" s="112"/>
      <c r="B284" s="112"/>
      <c r="C284" s="113"/>
    </row>
    <row r="285" spans="1:3" ht="15" x14ac:dyDescent="0.2">
      <c r="A285" s="778"/>
      <c r="B285" s="778"/>
      <c r="C285" s="114"/>
    </row>
    <row r="286" spans="1:3" ht="15" x14ac:dyDescent="0.2">
      <c r="A286" s="782" t="s">
        <v>1357</v>
      </c>
      <c r="B286" s="782" t="s">
        <v>1358</v>
      </c>
      <c r="C286" s="781" t="s">
        <v>887</v>
      </c>
    </row>
    <row r="287" spans="1:3" ht="15" x14ac:dyDescent="0.2">
      <c r="A287" s="113">
        <v>30590</v>
      </c>
      <c r="B287" s="783">
        <v>30590</v>
      </c>
      <c r="C287" s="116">
        <f>A287-B287</f>
        <v>0</v>
      </c>
    </row>
    <row r="288" spans="1:3" ht="15" x14ac:dyDescent="0.2">
      <c r="A288" s="172"/>
      <c r="B288" s="780"/>
      <c r="C288" s="116"/>
    </row>
    <row r="289" spans="1:3" ht="15" x14ac:dyDescent="0.2">
      <c r="A289" s="115"/>
      <c r="B289" s="779"/>
      <c r="C289" s="116"/>
    </row>
    <row r="290" spans="1:3" ht="15" x14ac:dyDescent="0.2">
      <c r="A290" s="778"/>
      <c r="B290" s="778"/>
      <c r="C290" s="114"/>
    </row>
    <row r="291" spans="1:3" ht="15.75" x14ac:dyDescent="0.25">
      <c r="A291" s="778"/>
      <c r="B291" s="42" t="s">
        <v>1194</v>
      </c>
      <c r="C291" s="119">
        <f>SUM(C287:C290)</f>
        <v>0</v>
      </c>
    </row>
    <row r="295" spans="1:3" ht="15" x14ac:dyDescent="0.2">
      <c r="A295" s="88"/>
      <c r="B295" s="88" t="s">
        <v>273</v>
      </c>
      <c r="C295" s="88" t="s">
        <v>1196</v>
      </c>
    </row>
    <row r="296" spans="1:3" ht="15" x14ac:dyDescent="0.2">
      <c r="A296" s="88"/>
      <c r="B296" s="88"/>
      <c r="C296" s="88"/>
    </row>
    <row r="297" spans="1:3" ht="15" x14ac:dyDescent="0.2">
      <c r="A297" s="88"/>
      <c r="B297" s="88" t="s">
        <v>275</v>
      </c>
      <c r="C297" s="88" t="s">
        <v>1196</v>
      </c>
    </row>
    <row r="298" spans="1:3" ht="15" x14ac:dyDescent="0.2">
      <c r="A298" s="88"/>
      <c r="B298" s="88"/>
      <c r="C298" s="88"/>
    </row>
    <row r="299" spans="1:3" ht="15" x14ac:dyDescent="0.2">
      <c r="B299" s="1" t="s">
        <v>275</v>
      </c>
      <c r="C299" t="s">
        <v>1199</v>
      </c>
    </row>
    <row r="338" spans="1:3" ht="15.75" x14ac:dyDescent="0.25">
      <c r="A338" s="6" t="s">
        <v>1464</v>
      </c>
    </row>
    <row r="340" spans="1:3" ht="15" x14ac:dyDescent="0.2">
      <c r="A340" s="110" t="s">
        <v>1372</v>
      </c>
      <c r="B340" s="110" t="s">
        <v>1371</v>
      </c>
      <c r="C340" s="111" t="s">
        <v>1174</v>
      </c>
    </row>
    <row r="341" spans="1:3" ht="15" x14ac:dyDescent="0.2">
      <c r="A341" s="112"/>
      <c r="B341" s="112"/>
      <c r="C341" s="113"/>
    </row>
    <row r="342" spans="1:3" ht="15" x14ac:dyDescent="0.2">
      <c r="A342" s="778"/>
      <c r="B342" s="778"/>
      <c r="C342" s="114"/>
    </row>
    <row r="343" spans="1:3" ht="15" x14ac:dyDescent="0.2">
      <c r="A343" s="782" t="s">
        <v>1357</v>
      </c>
      <c r="B343" s="782" t="s">
        <v>1358</v>
      </c>
      <c r="C343" s="781" t="s">
        <v>887</v>
      </c>
    </row>
    <row r="344" spans="1:3" ht="15" x14ac:dyDescent="0.2">
      <c r="A344" s="113">
        <v>59660</v>
      </c>
      <c r="B344" s="783">
        <v>59660</v>
      </c>
      <c r="C344" s="116">
        <f>A344-B344</f>
        <v>0</v>
      </c>
    </row>
    <row r="345" spans="1:3" ht="15" x14ac:dyDescent="0.2">
      <c r="A345" s="172"/>
      <c r="B345" s="780"/>
      <c r="C345" s="116"/>
    </row>
    <row r="346" spans="1:3" ht="15" x14ac:dyDescent="0.2">
      <c r="A346" s="115"/>
      <c r="B346" s="779"/>
      <c r="C346" s="116"/>
    </row>
    <row r="347" spans="1:3" ht="15" x14ac:dyDescent="0.2">
      <c r="A347" s="778"/>
      <c r="B347" s="778"/>
      <c r="C347" s="114"/>
    </row>
    <row r="348" spans="1:3" ht="15.75" x14ac:dyDescent="0.25">
      <c r="A348" s="778"/>
      <c r="B348" s="42" t="s">
        <v>1194</v>
      </c>
      <c r="C348" s="119">
        <f>SUM(C344:C347)</f>
        <v>0</v>
      </c>
    </row>
    <row r="352" spans="1:3" ht="15" x14ac:dyDescent="0.2">
      <c r="A352" s="88"/>
      <c r="B352" s="88" t="s">
        <v>273</v>
      </c>
      <c r="C352" s="88" t="s">
        <v>1196</v>
      </c>
    </row>
    <row r="353" spans="1:3" ht="15" x14ac:dyDescent="0.2">
      <c r="A353" s="88"/>
      <c r="B353" s="88"/>
      <c r="C353" s="88"/>
    </row>
    <row r="354" spans="1:3" ht="15" x14ac:dyDescent="0.2">
      <c r="A354" s="88"/>
      <c r="B354" s="88" t="s">
        <v>275</v>
      </c>
      <c r="C354" s="88" t="s">
        <v>1196</v>
      </c>
    </row>
    <row r="355" spans="1:3" ht="15" x14ac:dyDescent="0.2">
      <c r="A355" s="88"/>
      <c r="B355" s="88"/>
      <c r="C355" s="88"/>
    </row>
    <row r="356" spans="1:3" ht="15" x14ac:dyDescent="0.2">
      <c r="B356" s="1" t="s">
        <v>275</v>
      </c>
      <c r="C356" t="s">
        <v>1199</v>
      </c>
    </row>
    <row r="394" spans="1:4" ht="15.75" x14ac:dyDescent="0.25">
      <c r="A394" s="6" t="s">
        <v>1465</v>
      </c>
    </row>
    <row r="396" spans="1:4" ht="15" x14ac:dyDescent="0.2">
      <c r="A396" s="110" t="s">
        <v>1373</v>
      </c>
      <c r="B396" s="110" t="s">
        <v>1374</v>
      </c>
      <c r="C396" s="111" t="s">
        <v>1174</v>
      </c>
    </row>
    <row r="397" spans="1:4" ht="15" x14ac:dyDescent="0.2">
      <c r="A397" s="112"/>
      <c r="B397" s="112"/>
      <c r="C397" s="113"/>
    </row>
    <row r="398" spans="1:4" ht="15" x14ac:dyDescent="0.2">
      <c r="A398" s="784"/>
      <c r="B398" s="778"/>
      <c r="C398" s="114"/>
    </row>
    <row r="399" spans="1:4" ht="15" x14ac:dyDescent="0.2">
      <c r="A399" s="782" t="s">
        <v>1357</v>
      </c>
      <c r="B399" s="782" t="s">
        <v>1358</v>
      </c>
      <c r="C399" s="781" t="s">
        <v>887</v>
      </c>
    </row>
    <row r="400" spans="1:4" ht="15" x14ac:dyDescent="0.2">
      <c r="A400" s="113">
        <v>70800</v>
      </c>
      <c r="B400" s="113">
        <v>70800</v>
      </c>
      <c r="C400" s="116">
        <f>A400-B400</f>
        <v>0</v>
      </c>
      <c r="D400" t="s">
        <v>1375</v>
      </c>
    </row>
    <row r="401" spans="1:4" ht="15" x14ac:dyDescent="0.2">
      <c r="A401" s="172">
        <v>15785</v>
      </c>
      <c r="B401" s="172">
        <v>15785</v>
      </c>
      <c r="C401" s="116">
        <v>0</v>
      </c>
      <c r="D401" t="s">
        <v>1376</v>
      </c>
    </row>
    <row r="402" spans="1:4" ht="15" x14ac:dyDescent="0.2">
      <c r="A402" s="111">
        <v>56042.5</v>
      </c>
      <c r="B402" s="111">
        <v>56042.5</v>
      </c>
      <c r="C402" s="116">
        <f>A402-B402</f>
        <v>0</v>
      </c>
      <c r="D402" t="s">
        <v>1518</v>
      </c>
    </row>
    <row r="403" spans="1:4" ht="15" x14ac:dyDescent="0.2">
      <c r="A403" s="845">
        <v>15000</v>
      </c>
      <c r="B403" s="845">
        <v>15000</v>
      </c>
      <c r="C403" s="116">
        <f>A403-B403</f>
        <v>0</v>
      </c>
      <c r="D403" t="s">
        <v>534</v>
      </c>
    </row>
    <row r="404" spans="1:4" ht="15.75" x14ac:dyDescent="0.25">
      <c r="A404" s="778"/>
      <c r="B404" s="42" t="s">
        <v>1194</v>
      </c>
      <c r="C404" s="119">
        <f>SUM(C400:C403)</f>
        <v>0</v>
      </c>
    </row>
    <row r="408" spans="1:4" ht="15" x14ac:dyDescent="0.2">
      <c r="A408" s="88"/>
      <c r="B408" s="88" t="s">
        <v>273</v>
      </c>
      <c r="C408" s="88" t="s">
        <v>1196</v>
      </c>
    </row>
    <row r="409" spans="1:4" ht="15" x14ac:dyDescent="0.2">
      <c r="A409" s="88"/>
      <c r="B409" s="88"/>
      <c r="C409" s="88"/>
    </row>
    <row r="410" spans="1:4" ht="15" x14ac:dyDescent="0.2">
      <c r="A410" s="88"/>
      <c r="B410" s="88" t="s">
        <v>275</v>
      </c>
      <c r="C410" s="88" t="s">
        <v>1196</v>
      </c>
    </row>
    <row r="411" spans="1:4" ht="15" x14ac:dyDescent="0.2">
      <c r="A411" s="88"/>
      <c r="B411" s="88"/>
      <c r="C411" s="88"/>
    </row>
    <row r="412" spans="1:4" ht="15" x14ac:dyDescent="0.2">
      <c r="B412" s="1" t="s">
        <v>275</v>
      </c>
      <c r="C412" t="s">
        <v>1199</v>
      </c>
    </row>
    <row r="450" spans="1:4" ht="15.75" x14ac:dyDescent="0.25">
      <c r="A450" s="6" t="s">
        <v>1519</v>
      </c>
    </row>
    <row r="452" spans="1:4" ht="15" x14ac:dyDescent="0.2">
      <c r="A452" s="110" t="s">
        <v>1466</v>
      </c>
      <c r="B452" s="110" t="s">
        <v>1377</v>
      </c>
      <c r="C452" s="111" t="s">
        <v>1174</v>
      </c>
    </row>
    <row r="453" spans="1:4" ht="15" x14ac:dyDescent="0.2">
      <c r="A453" s="112"/>
      <c r="B453" s="112"/>
      <c r="C453" s="113"/>
    </row>
    <row r="454" spans="1:4" ht="15" x14ac:dyDescent="0.2">
      <c r="A454" s="778"/>
      <c r="B454" s="778"/>
      <c r="C454" s="114"/>
    </row>
    <row r="455" spans="1:4" ht="15" x14ac:dyDescent="0.2">
      <c r="A455" s="782" t="s">
        <v>1357</v>
      </c>
      <c r="B455" s="782" t="s">
        <v>1358</v>
      </c>
      <c r="C455" s="781" t="s">
        <v>887</v>
      </c>
      <c r="D455" t="s">
        <v>1378</v>
      </c>
    </row>
    <row r="456" spans="1:4" ht="15" x14ac:dyDescent="0.2">
      <c r="A456" s="113">
        <v>294346</v>
      </c>
      <c r="B456" s="783">
        <v>294346</v>
      </c>
      <c r="C456" s="116">
        <f>A456-B456</f>
        <v>0</v>
      </c>
      <c r="D456" t="s">
        <v>898</v>
      </c>
    </row>
    <row r="457" spans="1:4" ht="15" x14ac:dyDescent="0.2">
      <c r="A457" s="172"/>
      <c r="B457" s="780"/>
      <c r="C457" s="116"/>
    </row>
    <row r="458" spans="1:4" ht="15" x14ac:dyDescent="0.2">
      <c r="A458" s="115"/>
      <c r="B458" s="779"/>
      <c r="C458" s="116"/>
    </row>
    <row r="459" spans="1:4" ht="15" x14ac:dyDescent="0.2">
      <c r="A459" s="778"/>
      <c r="B459" s="778"/>
      <c r="C459" s="114"/>
    </row>
    <row r="460" spans="1:4" ht="15.75" x14ac:dyDescent="0.25">
      <c r="A460" s="778"/>
      <c r="B460" s="42" t="s">
        <v>1194</v>
      </c>
      <c r="C460" s="119">
        <f>SUM(C456:C459)</f>
        <v>0</v>
      </c>
    </row>
    <row r="464" spans="1:4" ht="15" x14ac:dyDescent="0.2">
      <c r="A464" s="88"/>
      <c r="B464" s="88" t="s">
        <v>273</v>
      </c>
      <c r="C464" s="88" t="s">
        <v>1196</v>
      </c>
    </row>
    <row r="465" spans="1:3" ht="15" x14ac:dyDescent="0.2">
      <c r="A465" s="88"/>
      <c r="B465" s="88"/>
      <c r="C465" s="88"/>
    </row>
    <row r="466" spans="1:3" ht="15" x14ac:dyDescent="0.2">
      <c r="A466" s="88"/>
      <c r="B466" s="88" t="s">
        <v>275</v>
      </c>
      <c r="C466" s="88" t="s">
        <v>1196</v>
      </c>
    </row>
    <row r="467" spans="1:3" ht="15" x14ac:dyDescent="0.2">
      <c r="A467" s="88"/>
      <c r="B467" s="88"/>
      <c r="C467" s="88"/>
    </row>
    <row r="468" spans="1:3" ht="15" x14ac:dyDescent="0.2">
      <c r="B468" s="1" t="s">
        <v>275</v>
      </c>
      <c r="C468" t="s">
        <v>1199</v>
      </c>
    </row>
    <row r="506" spans="1:3" ht="15.75" x14ac:dyDescent="0.25">
      <c r="A506" s="6" t="s">
        <v>1520</v>
      </c>
    </row>
    <row r="508" spans="1:3" ht="15" x14ac:dyDescent="0.2">
      <c r="A508" s="110" t="s">
        <v>1379</v>
      </c>
      <c r="B508" s="110" t="s">
        <v>1380</v>
      </c>
      <c r="C508" s="111" t="s">
        <v>1174</v>
      </c>
    </row>
    <row r="509" spans="1:3" ht="15" x14ac:dyDescent="0.2">
      <c r="A509" s="112"/>
      <c r="B509" s="112"/>
      <c r="C509" s="113"/>
    </row>
    <row r="510" spans="1:3" ht="15" x14ac:dyDescent="0.2">
      <c r="A510" s="778"/>
      <c r="B510" s="778"/>
      <c r="C510" s="114"/>
    </row>
    <row r="511" spans="1:3" ht="15" x14ac:dyDescent="0.2">
      <c r="A511" s="782" t="s">
        <v>1381</v>
      </c>
      <c r="B511" s="782" t="s">
        <v>1382</v>
      </c>
      <c r="C511" s="781" t="s">
        <v>887</v>
      </c>
    </row>
    <row r="512" spans="1:3" ht="15" x14ac:dyDescent="0.2">
      <c r="A512" s="113">
        <v>-37843685.340000004</v>
      </c>
      <c r="B512" s="783">
        <v>-37843685.340000004</v>
      </c>
      <c r="C512" s="116">
        <f>A512-B512</f>
        <v>0</v>
      </c>
    </row>
    <row r="513" spans="1:3" ht="15" x14ac:dyDescent="0.2">
      <c r="A513" s="172"/>
      <c r="B513" s="780"/>
      <c r="C513" s="116"/>
    </row>
    <row r="514" spans="1:3" ht="15" x14ac:dyDescent="0.2">
      <c r="A514" s="115"/>
      <c r="B514" s="779"/>
      <c r="C514" s="116"/>
    </row>
    <row r="515" spans="1:3" ht="15" x14ac:dyDescent="0.2">
      <c r="A515" s="778"/>
      <c r="B515" s="778"/>
      <c r="C515" s="114"/>
    </row>
    <row r="516" spans="1:3" ht="15.75" x14ac:dyDescent="0.25">
      <c r="A516" s="778"/>
      <c r="B516" s="42" t="s">
        <v>1194</v>
      </c>
      <c r="C516" s="119">
        <f>SUM(C512:C515)</f>
        <v>0</v>
      </c>
    </row>
    <row r="520" spans="1:3" ht="15" x14ac:dyDescent="0.2">
      <c r="A520" s="88"/>
      <c r="B520" s="88" t="s">
        <v>273</v>
      </c>
      <c r="C520" s="88" t="s">
        <v>1196</v>
      </c>
    </row>
    <row r="521" spans="1:3" ht="15" x14ac:dyDescent="0.2">
      <c r="A521" s="88"/>
      <c r="B521" s="88"/>
      <c r="C521" s="88"/>
    </row>
    <row r="522" spans="1:3" ht="15" x14ac:dyDescent="0.2">
      <c r="A522" s="88"/>
      <c r="B522" s="88" t="s">
        <v>275</v>
      </c>
      <c r="C522" s="88" t="s">
        <v>1196</v>
      </c>
    </row>
    <row r="523" spans="1:3" ht="15" x14ac:dyDescent="0.2">
      <c r="A523" s="88"/>
      <c r="B523" s="88"/>
      <c r="C523" s="88"/>
    </row>
    <row r="524" spans="1:3" ht="15" x14ac:dyDescent="0.2">
      <c r="B524" s="1" t="s">
        <v>275</v>
      </c>
      <c r="C524" t="s">
        <v>1199</v>
      </c>
    </row>
    <row r="561" spans="1:3" ht="15.75" x14ac:dyDescent="0.25">
      <c r="A561" s="6" t="s">
        <v>1521</v>
      </c>
    </row>
    <row r="563" spans="1:3" ht="30" x14ac:dyDescent="0.2">
      <c r="A563" s="110" t="s">
        <v>1383</v>
      </c>
      <c r="B563" s="785" t="s">
        <v>1384</v>
      </c>
      <c r="C563" s="111" t="s">
        <v>1174</v>
      </c>
    </row>
    <row r="564" spans="1:3" ht="15" x14ac:dyDescent="0.2">
      <c r="A564" s="112"/>
      <c r="B564" s="786"/>
      <c r="C564" s="113"/>
    </row>
    <row r="565" spans="1:3" ht="15" x14ac:dyDescent="0.2">
      <c r="A565" s="778"/>
      <c r="B565" s="778"/>
      <c r="C565" s="114"/>
    </row>
    <row r="566" spans="1:3" ht="15" x14ac:dyDescent="0.2">
      <c r="A566" s="782" t="s">
        <v>1357</v>
      </c>
      <c r="B566" s="782" t="s">
        <v>1358</v>
      </c>
      <c r="C566" s="781" t="s">
        <v>887</v>
      </c>
    </row>
    <row r="567" spans="1:3" ht="15" x14ac:dyDescent="0.2">
      <c r="A567" s="113">
        <v>4813.18</v>
      </c>
      <c r="B567" s="783">
        <v>4813.18</v>
      </c>
      <c r="C567" s="116">
        <f>B567-A567</f>
        <v>0</v>
      </c>
    </row>
    <row r="568" spans="1:3" ht="15" x14ac:dyDescent="0.2">
      <c r="A568" s="172"/>
      <c r="B568" s="780"/>
      <c r="C568" s="116"/>
    </row>
    <row r="569" spans="1:3" ht="15" x14ac:dyDescent="0.2">
      <c r="A569" s="115"/>
      <c r="B569" s="779"/>
      <c r="C569" s="116"/>
    </row>
    <row r="570" spans="1:3" ht="15" x14ac:dyDescent="0.2">
      <c r="A570" s="778"/>
      <c r="B570" s="778"/>
      <c r="C570" s="114"/>
    </row>
    <row r="571" spans="1:3" ht="15.75" x14ac:dyDescent="0.25">
      <c r="A571" s="778"/>
      <c r="B571" s="42" t="s">
        <v>1194</v>
      </c>
      <c r="C571" s="119">
        <f>SUM(C567:C570)</f>
        <v>0</v>
      </c>
    </row>
    <row r="575" spans="1:3" ht="15" x14ac:dyDescent="0.2">
      <c r="A575" s="88"/>
      <c r="B575" s="88" t="s">
        <v>273</v>
      </c>
      <c r="C575" s="88" t="s">
        <v>1196</v>
      </c>
    </row>
    <row r="576" spans="1:3" ht="15" x14ac:dyDescent="0.2">
      <c r="A576" s="88"/>
      <c r="B576" s="88"/>
      <c r="C576" s="88"/>
    </row>
    <row r="577" spans="1:3" ht="15" x14ac:dyDescent="0.2">
      <c r="A577" s="88"/>
      <c r="B577" s="88" t="s">
        <v>275</v>
      </c>
      <c r="C577" s="88" t="s">
        <v>1196</v>
      </c>
    </row>
    <row r="578" spans="1:3" ht="15" x14ac:dyDescent="0.2">
      <c r="A578" s="88"/>
      <c r="B578" s="88"/>
      <c r="C578" s="88"/>
    </row>
    <row r="579" spans="1:3" ht="15" x14ac:dyDescent="0.2">
      <c r="B579" s="1" t="s">
        <v>275</v>
      </c>
      <c r="C579" t="s">
        <v>1199</v>
      </c>
    </row>
    <row r="624" spans="1:1" ht="15.75" x14ac:dyDescent="0.25">
      <c r="A624" s="6" t="s">
        <v>1522</v>
      </c>
    </row>
    <row r="626" spans="1:3" ht="15" x14ac:dyDescent="0.2">
      <c r="A626" s="110" t="s">
        <v>1418</v>
      </c>
      <c r="B626" s="110"/>
      <c r="C626" s="111" t="s">
        <v>1174</v>
      </c>
    </row>
    <row r="627" spans="1:3" ht="15" x14ac:dyDescent="0.2">
      <c r="A627" s="112"/>
      <c r="B627" s="112"/>
      <c r="C627" s="113"/>
    </row>
    <row r="628" spans="1:3" ht="15" x14ac:dyDescent="0.2">
      <c r="A628" s="807"/>
      <c r="B628" s="807"/>
      <c r="C628" s="114"/>
    </row>
    <row r="629" spans="1:3" ht="15" x14ac:dyDescent="0.2">
      <c r="A629" s="782" t="s">
        <v>1381</v>
      </c>
      <c r="B629" s="782" t="s">
        <v>1382</v>
      </c>
      <c r="C629" s="781" t="s">
        <v>887</v>
      </c>
    </row>
    <row r="630" spans="1:3" ht="15" x14ac:dyDescent="0.2">
      <c r="A630" s="113">
        <v>-4576831.71</v>
      </c>
      <c r="B630" s="783">
        <v>-4576831.71</v>
      </c>
      <c r="C630" s="116">
        <f>A630-B630</f>
        <v>0</v>
      </c>
    </row>
    <row r="631" spans="1:3" ht="15" x14ac:dyDescent="0.2">
      <c r="A631" s="172"/>
      <c r="B631" s="780"/>
      <c r="C631" s="116"/>
    </row>
    <row r="632" spans="1:3" ht="15" x14ac:dyDescent="0.2">
      <c r="A632" s="115"/>
      <c r="B632" s="808"/>
      <c r="C632" s="116"/>
    </row>
    <row r="633" spans="1:3" ht="15" x14ac:dyDescent="0.2">
      <c r="A633" s="807"/>
      <c r="B633" s="807"/>
      <c r="C633" s="114"/>
    </row>
    <row r="634" spans="1:3" ht="15.75" x14ac:dyDescent="0.25">
      <c r="A634" s="807"/>
      <c r="B634" s="42" t="s">
        <v>1194</v>
      </c>
      <c r="C634" s="119">
        <f>SUM(C630:C633)</f>
        <v>0</v>
      </c>
    </row>
    <row r="638" spans="1:3" ht="15" x14ac:dyDescent="0.2">
      <c r="A638" s="88"/>
      <c r="B638" s="88" t="s">
        <v>273</v>
      </c>
      <c r="C638" s="88" t="s">
        <v>1196</v>
      </c>
    </row>
    <row r="639" spans="1:3" ht="15" x14ac:dyDescent="0.2">
      <c r="A639" s="88"/>
      <c r="B639" s="88"/>
      <c r="C639" s="88"/>
    </row>
    <row r="640" spans="1:3" ht="15" x14ac:dyDescent="0.2">
      <c r="A640" s="88"/>
      <c r="B640" s="88" t="s">
        <v>275</v>
      </c>
      <c r="C640" s="88" t="s">
        <v>1196</v>
      </c>
    </row>
    <row r="641" spans="1:3" ht="15" x14ac:dyDescent="0.2">
      <c r="A641" s="88"/>
      <c r="B641" s="88"/>
      <c r="C641" s="88"/>
    </row>
    <row r="642" spans="1:3" ht="15" x14ac:dyDescent="0.2">
      <c r="B642" s="1" t="s">
        <v>275</v>
      </c>
      <c r="C642" t="s">
        <v>1199</v>
      </c>
    </row>
    <row r="675" spans="1:3" ht="15.75" x14ac:dyDescent="0.25">
      <c r="A675" s="6" t="s">
        <v>1523</v>
      </c>
    </row>
    <row r="677" spans="1:3" ht="15" x14ac:dyDescent="0.2">
      <c r="A677" s="110" t="s">
        <v>1469</v>
      </c>
      <c r="B677" s="110"/>
      <c r="C677" s="111" t="s">
        <v>1174</v>
      </c>
    </row>
    <row r="678" spans="1:3" ht="15" x14ac:dyDescent="0.2">
      <c r="A678" s="112"/>
      <c r="B678" s="112"/>
      <c r="C678" s="113"/>
    </row>
    <row r="679" spans="1:3" ht="15" x14ac:dyDescent="0.2">
      <c r="A679" s="823"/>
      <c r="B679" s="823"/>
      <c r="C679" s="114"/>
    </row>
    <row r="680" spans="1:3" ht="15" x14ac:dyDescent="0.2">
      <c r="A680" s="782" t="s">
        <v>1357</v>
      </c>
      <c r="B680" s="782" t="s">
        <v>1358</v>
      </c>
      <c r="C680" s="781" t="s">
        <v>887</v>
      </c>
    </row>
    <row r="681" spans="1:3" ht="15" x14ac:dyDescent="0.2">
      <c r="A681" s="113">
        <v>70000</v>
      </c>
      <c r="B681" s="783">
        <v>70000</v>
      </c>
      <c r="C681" s="116">
        <f>A681-B681</f>
        <v>0</v>
      </c>
    </row>
    <row r="682" spans="1:3" ht="15" x14ac:dyDescent="0.2">
      <c r="A682" s="172"/>
      <c r="B682" s="780"/>
      <c r="C682" s="116"/>
    </row>
    <row r="683" spans="1:3" ht="15" x14ac:dyDescent="0.2">
      <c r="A683" s="115"/>
      <c r="B683" s="824"/>
      <c r="C683" s="116"/>
    </row>
    <row r="684" spans="1:3" ht="15" x14ac:dyDescent="0.2">
      <c r="A684" s="823"/>
      <c r="B684" s="823"/>
      <c r="C684" s="114"/>
    </row>
    <row r="685" spans="1:3" ht="15.75" x14ac:dyDescent="0.25">
      <c r="A685" s="823"/>
      <c r="B685" s="42" t="s">
        <v>1194</v>
      </c>
      <c r="C685" s="119">
        <f>SUM(C681:C684)</f>
        <v>0</v>
      </c>
    </row>
    <row r="689" spans="1:3" ht="15" x14ac:dyDescent="0.2">
      <c r="A689" s="88"/>
      <c r="B689" s="88" t="s">
        <v>273</v>
      </c>
      <c r="C689" s="88" t="s">
        <v>1196</v>
      </c>
    </row>
    <row r="690" spans="1:3" ht="15" x14ac:dyDescent="0.2">
      <c r="A690" s="88"/>
      <c r="B690" s="88"/>
      <c r="C690" s="88"/>
    </row>
    <row r="691" spans="1:3" ht="15" x14ac:dyDescent="0.2">
      <c r="A691" s="88"/>
      <c r="B691" s="88" t="s">
        <v>275</v>
      </c>
      <c r="C691" s="88" t="s">
        <v>1196</v>
      </c>
    </row>
    <row r="692" spans="1:3" ht="15" x14ac:dyDescent="0.2">
      <c r="A692" s="88"/>
      <c r="B692" s="88"/>
      <c r="C692" s="88"/>
    </row>
    <row r="693" spans="1:3" ht="15" x14ac:dyDescent="0.2">
      <c r="B693" s="1" t="s">
        <v>275</v>
      </c>
      <c r="C693" t="s">
        <v>1199</v>
      </c>
    </row>
    <row r="729" spans="1:3" ht="15.75" x14ac:dyDescent="0.25">
      <c r="A729" s="6" t="s">
        <v>1524</v>
      </c>
    </row>
    <row r="731" spans="1:3" ht="15" x14ac:dyDescent="0.2">
      <c r="A731" s="110" t="s">
        <v>1470</v>
      </c>
      <c r="B731" s="110"/>
      <c r="C731" s="111" t="s">
        <v>1174</v>
      </c>
    </row>
    <row r="732" spans="1:3" ht="15" x14ac:dyDescent="0.2">
      <c r="A732" s="112"/>
      <c r="B732" s="112"/>
      <c r="C732" s="113"/>
    </row>
    <row r="733" spans="1:3" ht="15" x14ac:dyDescent="0.2">
      <c r="A733" s="823"/>
      <c r="B733" s="823"/>
      <c r="C733" s="114"/>
    </row>
    <row r="734" spans="1:3" ht="15" x14ac:dyDescent="0.2">
      <c r="A734" s="782" t="s">
        <v>1357</v>
      </c>
      <c r="B734" s="782" t="s">
        <v>1358</v>
      </c>
      <c r="C734" s="781" t="s">
        <v>887</v>
      </c>
    </row>
    <row r="735" spans="1:3" ht="15" x14ac:dyDescent="0.2">
      <c r="A735" s="113">
        <v>49148</v>
      </c>
      <c r="B735" s="783">
        <v>49148</v>
      </c>
      <c r="C735" s="116">
        <f>A735-B735</f>
        <v>0</v>
      </c>
    </row>
    <row r="736" spans="1:3" ht="15" x14ac:dyDescent="0.2">
      <c r="A736" s="172"/>
      <c r="B736" s="780"/>
      <c r="C736" s="116"/>
    </row>
    <row r="737" spans="1:3" ht="15" x14ac:dyDescent="0.2">
      <c r="A737" s="115"/>
      <c r="B737" s="824"/>
      <c r="C737" s="116"/>
    </row>
    <row r="738" spans="1:3" ht="15" x14ac:dyDescent="0.2">
      <c r="A738" s="823"/>
      <c r="B738" s="823"/>
      <c r="C738" s="114"/>
    </row>
    <row r="739" spans="1:3" ht="15.75" x14ac:dyDescent="0.25">
      <c r="A739" s="823"/>
      <c r="B739" s="42" t="s">
        <v>1194</v>
      </c>
      <c r="C739" s="119">
        <f>SUM(C735:C738)</f>
        <v>0</v>
      </c>
    </row>
    <row r="743" spans="1:3" ht="15" x14ac:dyDescent="0.2">
      <c r="A743" s="88"/>
      <c r="B743" s="88" t="s">
        <v>273</v>
      </c>
      <c r="C743" s="88" t="s">
        <v>1196</v>
      </c>
    </row>
    <row r="744" spans="1:3" ht="15" x14ac:dyDescent="0.2">
      <c r="A744" s="88"/>
      <c r="B744" s="88"/>
      <c r="C744" s="88"/>
    </row>
    <row r="745" spans="1:3" ht="15" x14ac:dyDescent="0.2">
      <c r="A745" s="88"/>
      <c r="B745" s="88" t="s">
        <v>275</v>
      </c>
      <c r="C745" s="88" t="s">
        <v>1196</v>
      </c>
    </row>
    <row r="746" spans="1:3" ht="15" x14ac:dyDescent="0.2">
      <c r="A746" s="88"/>
      <c r="B746" s="88"/>
      <c r="C746" s="88"/>
    </row>
    <row r="747" spans="1:3" ht="15" x14ac:dyDescent="0.2">
      <c r="B747" s="1" t="s">
        <v>275</v>
      </c>
      <c r="C747" t="s">
        <v>1199</v>
      </c>
    </row>
  </sheetData>
  <mergeCells count="1">
    <mergeCell ref="A6:B6"/>
  </mergeCells>
  <pageMargins left="0.7" right="0.7" top="0.78740157499999996" bottom="0.78740157499999996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G31"/>
  <sheetViews>
    <sheetView topLeftCell="A4" workbookViewId="0">
      <selection activeCell="B31" sqref="B31"/>
    </sheetView>
  </sheetViews>
  <sheetFormatPr defaultRowHeight="12.75" x14ac:dyDescent="0.2"/>
  <sheetData>
    <row r="2" spans="1:6" x14ac:dyDescent="0.2">
      <c r="A2" t="s">
        <v>1425</v>
      </c>
    </row>
    <row r="3" spans="1:6" x14ac:dyDescent="0.2">
      <c r="A3" t="s">
        <v>1426</v>
      </c>
      <c r="C3" s="558" t="s">
        <v>1439</v>
      </c>
      <c r="D3" s="558"/>
      <c r="E3" s="558"/>
      <c r="F3" s="558"/>
    </row>
    <row r="4" spans="1:6" x14ac:dyDescent="0.2">
      <c r="A4" t="s">
        <v>1427</v>
      </c>
      <c r="C4" s="558" t="s">
        <v>1467</v>
      </c>
      <c r="D4" s="558"/>
      <c r="E4" s="558"/>
      <c r="F4" s="558"/>
    </row>
    <row r="5" spans="1:6" x14ac:dyDescent="0.2">
      <c r="D5" t="s">
        <v>1428</v>
      </c>
    </row>
    <row r="6" spans="1:6" x14ac:dyDescent="0.2">
      <c r="B6" t="s">
        <v>1429</v>
      </c>
      <c r="D6" t="s">
        <v>1430</v>
      </c>
      <c r="E6" t="s">
        <v>1174</v>
      </c>
    </row>
    <row r="7" spans="1:6" x14ac:dyDescent="0.2">
      <c r="B7">
        <v>5000</v>
      </c>
      <c r="E7" s="176">
        <v>0</v>
      </c>
    </row>
    <row r="8" spans="1:6" x14ac:dyDescent="0.2">
      <c r="B8">
        <v>2000</v>
      </c>
      <c r="E8" s="176">
        <v>0</v>
      </c>
    </row>
    <row r="9" spans="1:6" x14ac:dyDescent="0.2">
      <c r="B9">
        <v>1000</v>
      </c>
      <c r="E9" s="176">
        <v>0</v>
      </c>
    </row>
    <row r="10" spans="1:6" x14ac:dyDescent="0.2">
      <c r="B10">
        <v>500</v>
      </c>
      <c r="E10" s="176">
        <v>0</v>
      </c>
    </row>
    <row r="11" spans="1:6" x14ac:dyDescent="0.2">
      <c r="B11">
        <v>200</v>
      </c>
      <c r="E11" s="176">
        <v>0</v>
      </c>
    </row>
    <row r="12" spans="1:6" x14ac:dyDescent="0.2">
      <c r="B12">
        <v>100</v>
      </c>
      <c r="E12" s="176">
        <v>0</v>
      </c>
    </row>
    <row r="13" spans="1:6" x14ac:dyDescent="0.2">
      <c r="B13">
        <v>50</v>
      </c>
      <c r="D13" t="s">
        <v>1431</v>
      </c>
      <c r="E13" s="176">
        <v>0</v>
      </c>
    </row>
    <row r="14" spans="1:6" x14ac:dyDescent="0.2">
      <c r="B14">
        <v>20</v>
      </c>
      <c r="E14" s="176">
        <v>0</v>
      </c>
    </row>
    <row r="15" spans="1:6" x14ac:dyDescent="0.2">
      <c r="B15">
        <v>10</v>
      </c>
      <c r="E15" s="176">
        <v>0</v>
      </c>
    </row>
    <row r="16" spans="1:6" x14ac:dyDescent="0.2">
      <c r="B16">
        <v>5</v>
      </c>
      <c r="E16" s="176">
        <v>0</v>
      </c>
    </row>
    <row r="17" spans="2:7" x14ac:dyDescent="0.2">
      <c r="B17">
        <v>2</v>
      </c>
      <c r="E17" s="176">
        <v>0</v>
      </c>
    </row>
    <row r="18" spans="2:7" ht="13.5" thickBot="1" x14ac:dyDescent="0.25">
      <c r="B18">
        <v>1</v>
      </c>
      <c r="E18" s="176">
        <v>0</v>
      </c>
    </row>
    <row r="19" spans="2:7" ht="13.5" thickBot="1" x14ac:dyDescent="0.25">
      <c r="B19" s="558" t="s">
        <v>1432</v>
      </c>
      <c r="C19" s="558"/>
      <c r="D19" s="558"/>
      <c r="E19" s="818">
        <v>0</v>
      </c>
    </row>
    <row r="21" spans="2:7" x14ac:dyDescent="0.2">
      <c r="B21" t="s">
        <v>1433</v>
      </c>
      <c r="E21" s="819">
        <v>0</v>
      </c>
    </row>
    <row r="22" spans="2:7" x14ac:dyDescent="0.2">
      <c r="B22" t="s">
        <v>887</v>
      </c>
      <c r="E22" s="819">
        <v>0</v>
      </c>
    </row>
    <row r="23" spans="2:7" x14ac:dyDescent="0.2">
      <c r="B23" s="820" t="s">
        <v>1434</v>
      </c>
    </row>
    <row r="24" spans="2:7" x14ac:dyDescent="0.2">
      <c r="B24" s="820" t="s">
        <v>1435</v>
      </c>
    </row>
    <row r="26" spans="2:7" x14ac:dyDescent="0.2">
      <c r="B26" s="558" t="s">
        <v>1436</v>
      </c>
      <c r="C26" s="558"/>
      <c r="D26" s="558"/>
      <c r="E26" s="558"/>
      <c r="F26" s="558"/>
      <c r="G26" s="558"/>
    </row>
    <row r="27" spans="2:7" x14ac:dyDescent="0.2">
      <c r="B27" s="558" t="s">
        <v>1437</v>
      </c>
      <c r="C27" s="558"/>
      <c r="D27" s="558"/>
      <c r="E27" s="558"/>
      <c r="F27" s="558"/>
      <c r="G27" s="558"/>
    </row>
    <row r="29" spans="2:7" x14ac:dyDescent="0.2">
      <c r="B29" t="s">
        <v>1438</v>
      </c>
    </row>
    <row r="31" spans="2:7" x14ac:dyDescent="0.2">
      <c r="B31" t="s">
        <v>1468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H45"/>
  <sheetViews>
    <sheetView topLeftCell="A8" workbookViewId="0">
      <selection activeCell="K37" sqref="K37"/>
    </sheetView>
  </sheetViews>
  <sheetFormatPr defaultRowHeight="12.75" x14ac:dyDescent="0.2"/>
  <cols>
    <col min="3" max="3" width="11.42578125" customWidth="1"/>
  </cols>
  <sheetData>
    <row r="1" spans="1:8" ht="15" x14ac:dyDescent="0.2">
      <c r="B1" s="4"/>
      <c r="C1" s="4"/>
      <c r="E1" s="187"/>
      <c r="F1" s="1"/>
      <c r="G1" s="5"/>
      <c r="H1" s="5"/>
    </row>
    <row r="2" spans="1:8" ht="15" x14ac:dyDescent="0.2">
      <c r="A2" s="1"/>
      <c r="B2" s="1"/>
      <c r="C2" s="1"/>
      <c r="D2" s="1"/>
      <c r="E2" s="1"/>
      <c r="F2" s="1"/>
      <c r="G2" s="1"/>
      <c r="H2" s="1"/>
    </row>
    <row r="3" spans="1:8" ht="20.25" x14ac:dyDescent="0.3">
      <c r="A3" s="1"/>
      <c r="B3" s="860" t="s">
        <v>96</v>
      </c>
      <c r="C3" s="860"/>
      <c r="D3" s="860"/>
      <c r="E3" s="860"/>
      <c r="F3" s="860"/>
      <c r="G3" s="860"/>
      <c r="H3" s="860"/>
    </row>
    <row r="4" spans="1:8" ht="15" x14ac:dyDescent="0.2">
      <c r="A4" s="1"/>
      <c r="B4" s="851" t="s">
        <v>97</v>
      </c>
      <c r="C4" s="851"/>
      <c r="D4" s="851"/>
      <c r="E4" s="851"/>
      <c r="F4" s="851"/>
      <c r="G4" s="851"/>
      <c r="H4" s="851"/>
    </row>
    <row r="5" spans="1:8" ht="15" x14ac:dyDescent="0.2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B6" s="7" t="s">
        <v>85</v>
      </c>
      <c r="C6" s="7"/>
      <c r="D6" s="7"/>
      <c r="E6" s="7"/>
      <c r="F6" s="7"/>
    </row>
    <row r="7" spans="1:8" ht="15" x14ac:dyDescent="0.2">
      <c r="B7" s="1"/>
      <c r="C7" s="1"/>
      <c r="D7" s="1"/>
      <c r="E7" s="1"/>
      <c r="F7" s="1"/>
    </row>
    <row r="8" spans="1:8" ht="15" x14ac:dyDescent="0.2">
      <c r="B8" s="1"/>
      <c r="C8" s="1" t="s">
        <v>86</v>
      </c>
      <c r="D8" s="1" t="s">
        <v>1390</v>
      </c>
      <c r="E8" s="1"/>
      <c r="F8" s="1"/>
      <c r="G8" t="s">
        <v>1196</v>
      </c>
    </row>
    <row r="9" spans="1:8" ht="15" x14ac:dyDescent="0.2">
      <c r="B9" s="1"/>
      <c r="C9" s="1" t="s">
        <v>87</v>
      </c>
      <c r="D9" s="1" t="s">
        <v>16</v>
      </c>
      <c r="E9" s="1"/>
      <c r="F9" s="1"/>
      <c r="G9" t="s">
        <v>1196</v>
      </c>
    </row>
    <row r="10" spans="1:8" ht="15" x14ac:dyDescent="0.2">
      <c r="B10" s="1"/>
      <c r="C10" s="1"/>
      <c r="D10" s="1" t="s">
        <v>1391</v>
      </c>
      <c r="E10" s="1"/>
      <c r="F10" s="1"/>
      <c r="G10" t="s">
        <v>1196</v>
      </c>
    </row>
    <row r="11" spans="1:8" ht="15" x14ac:dyDescent="0.2">
      <c r="B11" s="1"/>
      <c r="C11" s="1"/>
      <c r="D11" s="1"/>
      <c r="E11" s="1"/>
      <c r="F11" s="1"/>
    </row>
    <row r="12" spans="1:8" ht="15.75" x14ac:dyDescent="0.25">
      <c r="B12" s="7" t="s">
        <v>88</v>
      </c>
      <c r="C12" s="7"/>
      <c r="D12" s="7"/>
      <c r="E12" s="7"/>
      <c r="F12" s="7"/>
    </row>
    <row r="13" spans="1:8" ht="15" x14ac:dyDescent="0.2">
      <c r="B13" s="1"/>
      <c r="C13" s="1"/>
      <c r="D13" s="1"/>
      <c r="E13" s="1"/>
      <c r="F13" s="1"/>
    </row>
    <row r="14" spans="1:8" ht="15" x14ac:dyDescent="0.2">
      <c r="B14" s="1"/>
      <c r="C14" s="1" t="s">
        <v>86</v>
      </c>
      <c r="D14" s="1" t="s">
        <v>1413</v>
      </c>
      <c r="E14" s="1"/>
      <c r="F14" s="1"/>
      <c r="G14" t="s">
        <v>1196</v>
      </c>
    </row>
    <row r="15" spans="1:8" ht="15" x14ac:dyDescent="0.2">
      <c r="B15" s="1"/>
      <c r="C15" s="1" t="s">
        <v>87</v>
      </c>
      <c r="D15" s="1" t="s">
        <v>18</v>
      </c>
      <c r="E15" s="1"/>
      <c r="F15" s="1"/>
      <c r="G15" t="s">
        <v>1196</v>
      </c>
    </row>
    <row r="16" spans="1:8" ht="15" x14ac:dyDescent="0.2">
      <c r="B16" s="1"/>
      <c r="C16" s="1"/>
      <c r="D16" s="1"/>
      <c r="E16" s="1"/>
      <c r="F16" s="1"/>
    </row>
    <row r="17" spans="2:7" ht="15.75" x14ac:dyDescent="0.25">
      <c r="B17" s="7" t="s">
        <v>89</v>
      </c>
      <c r="C17" s="7"/>
      <c r="D17" s="7"/>
      <c r="E17" s="7"/>
      <c r="F17" s="7"/>
    </row>
    <row r="18" spans="2:7" ht="15" x14ac:dyDescent="0.2">
      <c r="B18" s="1"/>
      <c r="C18" s="1"/>
      <c r="D18" s="1"/>
      <c r="E18" s="1"/>
      <c r="F18" s="1"/>
    </row>
    <row r="19" spans="2:7" ht="15" x14ac:dyDescent="0.2">
      <c r="B19" s="1"/>
      <c r="C19" s="1" t="s">
        <v>86</v>
      </c>
      <c r="D19" s="1" t="s">
        <v>16</v>
      </c>
      <c r="E19" s="1"/>
      <c r="F19" s="1"/>
      <c r="G19" t="s">
        <v>1196</v>
      </c>
    </row>
    <row r="20" spans="2:7" ht="15" x14ac:dyDescent="0.2">
      <c r="B20" s="1"/>
      <c r="C20" s="1" t="s">
        <v>87</v>
      </c>
      <c r="D20" s="1" t="s">
        <v>1414</v>
      </c>
      <c r="E20" s="1"/>
      <c r="F20" s="1"/>
      <c r="G20" t="s">
        <v>1196</v>
      </c>
    </row>
    <row r="21" spans="2:7" ht="15" x14ac:dyDescent="0.2">
      <c r="B21" s="1"/>
      <c r="C21" s="1"/>
      <c r="D21" s="1"/>
      <c r="E21" s="1"/>
      <c r="F21" s="1"/>
    </row>
    <row r="22" spans="2:7" ht="15.75" x14ac:dyDescent="0.25">
      <c r="B22" s="7" t="s">
        <v>90</v>
      </c>
      <c r="C22" s="7"/>
      <c r="D22" s="7"/>
      <c r="E22" s="7"/>
      <c r="F22" s="7"/>
    </row>
    <row r="23" spans="2:7" ht="15" x14ac:dyDescent="0.2">
      <c r="B23" s="1"/>
      <c r="C23" s="1"/>
      <c r="D23" s="1"/>
      <c r="E23" s="1"/>
      <c r="F23" s="1"/>
    </row>
    <row r="24" spans="2:7" ht="15" x14ac:dyDescent="0.2">
      <c r="B24" s="1"/>
      <c r="C24" s="1" t="s">
        <v>86</v>
      </c>
      <c r="D24" s="1" t="s">
        <v>15</v>
      </c>
      <c r="E24" s="1"/>
      <c r="F24" s="1"/>
      <c r="G24" t="s">
        <v>1196</v>
      </c>
    </row>
    <row r="25" spans="2:7" ht="15" x14ac:dyDescent="0.2">
      <c r="B25" s="1"/>
      <c r="C25" s="1" t="s">
        <v>87</v>
      </c>
      <c r="D25" s="1" t="s">
        <v>91</v>
      </c>
      <c r="E25" s="1"/>
      <c r="F25" s="1"/>
      <c r="G25" t="s">
        <v>1196</v>
      </c>
    </row>
    <row r="26" spans="2:7" ht="15" x14ac:dyDescent="0.2">
      <c r="B26" s="1"/>
      <c r="C26" s="1"/>
      <c r="D26" s="1"/>
      <c r="E26" s="1"/>
      <c r="F26" s="1"/>
    </row>
    <row r="27" spans="2:7" ht="15.75" x14ac:dyDescent="0.25">
      <c r="B27" s="7" t="s">
        <v>92</v>
      </c>
      <c r="C27" s="7"/>
      <c r="D27" s="7"/>
      <c r="E27" s="7"/>
      <c r="F27" s="7"/>
    </row>
    <row r="28" spans="2:7" ht="15" x14ac:dyDescent="0.2">
      <c r="B28" s="1"/>
      <c r="C28" s="1"/>
      <c r="D28" s="1"/>
      <c r="E28" s="1"/>
      <c r="F28" s="1"/>
    </row>
    <row r="29" spans="2:7" ht="15" x14ac:dyDescent="0.2">
      <c r="B29" s="1"/>
      <c r="C29" s="1" t="s">
        <v>86</v>
      </c>
      <c r="D29" s="1" t="s">
        <v>1390</v>
      </c>
      <c r="E29" s="1"/>
      <c r="F29" s="1"/>
      <c r="G29" t="s">
        <v>1196</v>
      </c>
    </row>
    <row r="30" spans="2:7" ht="15" x14ac:dyDescent="0.2">
      <c r="B30" s="1"/>
      <c r="C30" s="1" t="s">
        <v>87</v>
      </c>
      <c r="D30" s="1" t="s">
        <v>1413</v>
      </c>
      <c r="E30" s="1"/>
      <c r="F30" s="1"/>
      <c r="G30" t="s">
        <v>1196</v>
      </c>
    </row>
    <row r="31" spans="2:7" ht="15" x14ac:dyDescent="0.2">
      <c r="B31" s="1"/>
      <c r="C31" s="1"/>
      <c r="D31" s="1"/>
      <c r="E31" s="1"/>
      <c r="F31" s="1"/>
    </row>
    <row r="32" spans="2:7" ht="15.75" x14ac:dyDescent="0.25">
      <c r="B32" s="7" t="s">
        <v>93</v>
      </c>
      <c r="C32" s="7"/>
      <c r="D32" s="7"/>
      <c r="E32" s="7"/>
      <c r="F32" s="7"/>
    </row>
    <row r="33" spans="2:7" ht="15" x14ac:dyDescent="0.2">
      <c r="B33" s="1"/>
      <c r="C33" s="1"/>
      <c r="D33" s="1"/>
      <c r="E33" s="1"/>
      <c r="F33" s="1"/>
    </row>
    <row r="34" spans="2:7" ht="15" x14ac:dyDescent="0.2">
      <c r="B34" s="1"/>
      <c r="C34" s="1" t="s">
        <v>86</v>
      </c>
      <c r="D34" s="1" t="s">
        <v>1415</v>
      </c>
      <c r="E34" s="1"/>
      <c r="F34" s="1"/>
      <c r="G34" t="s">
        <v>1196</v>
      </c>
    </row>
    <row r="35" spans="2:7" ht="15" x14ac:dyDescent="0.2">
      <c r="B35" s="1"/>
      <c r="C35" s="1" t="s">
        <v>87</v>
      </c>
      <c r="D35" s="1" t="s">
        <v>1391</v>
      </c>
      <c r="E35" s="1"/>
      <c r="F35" s="1"/>
      <c r="G35" t="s">
        <v>1196</v>
      </c>
    </row>
    <row r="36" spans="2:7" ht="15" x14ac:dyDescent="0.2">
      <c r="B36" s="1"/>
      <c r="C36" s="1"/>
      <c r="D36" s="1"/>
      <c r="E36" s="1"/>
      <c r="F36" s="1"/>
    </row>
    <row r="37" spans="2:7" ht="15.75" x14ac:dyDescent="0.25">
      <c r="B37" s="7" t="s">
        <v>94</v>
      </c>
      <c r="C37" s="7"/>
      <c r="D37" s="7"/>
      <c r="E37" s="7"/>
      <c r="F37" s="7"/>
    </row>
    <row r="38" spans="2:7" ht="15" x14ac:dyDescent="0.2">
      <c r="B38" s="1"/>
      <c r="C38" s="1"/>
      <c r="D38" s="1"/>
      <c r="E38" s="1"/>
      <c r="F38" s="1"/>
    </row>
    <row r="39" spans="2:7" ht="15" x14ac:dyDescent="0.2">
      <c r="B39" s="1"/>
      <c r="C39" s="1" t="s">
        <v>86</v>
      </c>
      <c r="D39" s="1" t="s">
        <v>1414</v>
      </c>
      <c r="E39" s="1"/>
      <c r="F39" s="1"/>
      <c r="G39" t="s">
        <v>1196</v>
      </c>
    </row>
    <row r="40" spans="2:7" ht="15" x14ac:dyDescent="0.2">
      <c r="B40" s="1"/>
      <c r="C40" s="1" t="s">
        <v>87</v>
      </c>
      <c r="D40" s="1" t="s">
        <v>16</v>
      </c>
      <c r="E40" s="1"/>
      <c r="F40" s="1"/>
      <c r="G40" t="s">
        <v>1196</v>
      </c>
    </row>
    <row r="42" spans="2:7" ht="15.75" x14ac:dyDescent="0.25">
      <c r="B42" s="7" t="s">
        <v>95</v>
      </c>
      <c r="C42" s="7"/>
    </row>
    <row r="43" spans="2:7" ht="15" x14ac:dyDescent="0.2">
      <c r="B43" s="1"/>
      <c r="C43" s="1"/>
    </row>
    <row r="44" spans="2:7" ht="15" x14ac:dyDescent="0.2">
      <c r="B44" s="1"/>
      <c r="C44" s="1" t="s">
        <v>86</v>
      </c>
      <c r="D44" s="1" t="s">
        <v>15</v>
      </c>
      <c r="G44" t="s">
        <v>1196</v>
      </c>
    </row>
    <row r="45" spans="2:7" ht="15" x14ac:dyDescent="0.2">
      <c r="B45" s="1"/>
      <c r="C45" s="1" t="s">
        <v>87</v>
      </c>
      <c r="D45" s="1" t="s">
        <v>18</v>
      </c>
      <c r="G45" t="s">
        <v>1196</v>
      </c>
    </row>
  </sheetData>
  <mergeCells count="2">
    <mergeCell ref="B3:H3"/>
    <mergeCell ref="B4:H4"/>
  </mergeCells>
  <pageMargins left="0.74791666666666667" right="0.74791666666666667" top="0.7208333333333333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IV66"/>
  <sheetViews>
    <sheetView tabSelected="1" topLeftCell="A29" workbookViewId="0">
      <selection activeCell="E20" sqref="E20"/>
    </sheetView>
  </sheetViews>
  <sheetFormatPr defaultColWidth="11.5703125" defaultRowHeight="15" x14ac:dyDescent="0.2"/>
  <cols>
    <col min="1" max="6" width="11.5703125" style="1"/>
    <col min="7" max="7" width="18.7109375" style="1" customWidth="1"/>
    <col min="8" max="16384" width="11.5703125" style="1"/>
  </cols>
  <sheetData>
    <row r="2" spans="1:8" s="2" customFormat="1" ht="20.25" x14ac:dyDescent="0.3">
      <c r="A2" s="861" t="s">
        <v>99</v>
      </c>
      <c r="B2" s="861"/>
      <c r="C2" s="861"/>
      <c r="D2" s="861"/>
      <c r="E2" s="861"/>
      <c r="F2" s="861"/>
      <c r="G2" s="861"/>
    </row>
    <row r="3" spans="1:8" x14ac:dyDescent="0.2">
      <c r="A3" s="853" t="s">
        <v>1482</v>
      </c>
      <c r="B3" s="853"/>
      <c r="C3" s="853"/>
      <c r="D3" s="853"/>
      <c r="E3" s="853"/>
      <c r="F3" s="853"/>
      <c r="G3" s="853"/>
    </row>
    <row r="6" spans="1:8" x14ac:dyDescent="0.2">
      <c r="A6" s="1" t="s">
        <v>1483</v>
      </c>
    </row>
    <row r="7" spans="1:8" x14ac:dyDescent="0.2">
      <c r="A7" s="1" t="s">
        <v>1484</v>
      </c>
    </row>
    <row r="8" spans="1:8" x14ac:dyDescent="0.2">
      <c r="A8" s="1" t="s">
        <v>100</v>
      </c>
    </row>
    <row r="9" spans="1:8" x14ac:dyDescent="0.2">
      <c r="A9" s="1" t="s">
        <v>101</v>
      </c>
    </row>
    <row r="10" spans="1:8" x14ac:dyDescent="0.2">
      <c r="A10" s="1" t="s">
        <v>102</v>
      </c>
    </row>
    <row r="11" spans="1:8" x14ac:dyDescent="0.2">
      <c r="A11" s="1" t="s">
        <v>103</v>
      </c>
    </row>
    <row r="12" spans="1:8" x14ac:dyDescent="0.2">
      <c r="A12" s="1" t="s">
        <v>104</v>
      </c>
    </row>
    <row r="14" spans="1:8" x14ac:dyDescent="0.2">
      <c r="B14" s="854" t="s">
        <v>28</v>
      </c>
      <c r="C14" s="854" t="s">
        <v>29</v>
      </c>
      <c r="D14" s="9" t="s">
        <v>30</v>
      </c>
      <c r="E14" s="9"/>
      <c r="F14" s="9"/>
      <c r="G14" s="9"/>
      <c r="H14" s="9"/>
    </row>
    <row r="15" spans="1:8" x14ac:dyDescent="0.2">
      <c r="B15" s="10" t="s">
        <v>31</v>
      </c>
      <c r="C15" s="1" t="s">
        <v>32</v>
      </c>
      <c r="D15"/>
    </row>
    <row r="16" spans="1:8" x14ac:dyDescent="0.2">
      <c r="B16" s="10" t="s">
        <v>33</v>
      </c>
      <c r="C16" s="1" t="s">
        <v>34</v>
      </c>
      <c r="D16"/>
    </row>
    <row r="17" spans="2:11" ht="20.25" x14ac:dyDescent="0.3">
      <c r="B17" s="10" t="s">
        <v>35</v>
      </c>
      <c r="C17" s="1" t="s">
        <v>36</v>
      </c>
      <c r="D17"/>
      <c r="J17" s="2"/>
      <c r="K17" s="2"/>
    </row>
    <row r="18" spans="2:11" x14ac:dyDescent="0.2">
      <c r="B18" s="10" t="s">
        <v>37</v>
      </c>
      <c r="C18" s="1" t="s">
        <v>38</v>
      </c>
      <c r="D18"/>
    </row>
    <row r="19" spans="2:11" x14ac:dyDescent="0.2">
      <c r="B19" s="10" t="s">
        <v>39</v>
      </c>
      <c r="C19" s="1" t="s">
        <v>40</v>
      </c>
      <c r="D19"/>
    </row>
    <row r="20" spans="2:11" x14ac:dyDescent="0.2">
      <c r="B20" s="10" t="s">
        <v>41</v>
      </c>
      <c r="C20" s="1" t="s">
        <v>42</v>
      </c>
      <c r="D20"/>
    </row>
    <row r="21" spans="2:11" x14ac:dyDescent="0.2">
      <c r="B21" s="10" t="s">
        <v>43</v>
      </c>
      <c r="C21" s="1" t="s">
        <v>44</v>
      </c>
      <c r="D21"/>
    </row>
    <row r="22" spans="2:11" x14ac:dyDescent="0.2">
      <c r="B22" s="10" t="s">
        <v>1394</v>
      </c>
      <c r="C22" s="1" t="s">
        <v>1327</v>
      </c>
      <c r="D22"/>
    </row>
    <row r="23" spans="2:11" x14ac:dyDescent="0.2">
      <c r="B23" s="10" t="s">
        <v>45</v>
      </c>
      <c r="C23" s="1" t="s">
        <v>46</v>
      </c>
      <c r="D23"/>
    </row>
    <row r="24" spans="2:11" x14ac:dyDescent="0.2">
      <c r="B24" s="10" t="s">
        <v>47</v>
      </c>
      <c r="C24" s="1" t="s">
        <v>48</v>
      </c>
      <c r="D24"/>
    </row>
    <row r="25" spans="2:11" x14ac:dyDescent="0.2">
      <c r="B25" s="10" t="s">
        <v>49</v>
      </c>
      <c r="C25" s="1" t="s">
        <v>50</v>
      </c>
      <c r="D25"/>
    </row>
    <row r="26" spans="2:11" x14ac:dyDescent="0.2">
      <c r="B26" s="10" t="s">
        <v>51</v>
      </c>
      <c r="C26" s="1" t="s">
        <v>52</v>
      </c>
      <c r="D26"/>
    </row>
    <row r="27" spans="2:11" x14ac:dyDescent="0.2">
      <c r="B27" s="10" t="s">
        <v>53</v>
      </c>
      <c r="C27" s="1" t="s">
        <v>54</v>
      </c>
      <c r="D27"/>
    </row>
    <row r="28" spans="2:11" x14ac:dyDescent="0.2">
      <c r="B28" s="10" t="s">
        <v>55</v>
      </c>
      <c r="C28" s="1" t="s">
        <v>56</v>
      </c>
      <c r="D28"/>
    </row>
    <row r="29" spans="2:11" x14ac:dyDescent="0.2">
      <c r="B29" s="10" t="s">
        <v>57</v>
      </c>
      <c r="C29" s="1" t="s">
        <v>58</v>
      </c>
      <c r="D29"/>
    </row>
    <row r="30" spans="2:11" x14ac:dyDescent="0.2">
      <c r="B30" s="10" t="s">
        <v>59</v>
      </c>
      <c r="C30" s="1" t="s">
        <v>60</v>
      </c>
      <c r="D30"/>
    </row>
    <row r="31" spans="2:11" x14ac:dyDescent="0.2">
      <c r="B31" s="10" t="s">
        <v>1395</v>
      </c>
      <c r="C31" s="1" t="s">
        <v>1363</v>
      </c>
      <c r="D31"/>
    </row>
    <row r="32" spans="2:11" x14ac:dyDescent="0.2">
      <c r="B32" s="10" t="s">
        <v>1396</v>
      </c>
      <c r="C32" s="1" t="s">
        <v>1365</v>
      </c>
      <c r="D32"/>
    </row>
    <row r="33" spans="2:4" x14ac:dyDescent="0.2">
      <c r="B33" s="10" t="s">
        <v>1397</v>
      </c>
      <c r="C33" s="1" t="s">
        <v>1367</v>
      </c>
      <c r="D33"/>
    </row>
    <row r="34" spans="2:4" x14ac:dyDescent="0.2">
      <c r="B34" s="10" t="s">
        <v>61</v>
      </c>
      <c r="C34" s="1" t="s">
        <v>62</v>
      </c>
      <c r="D34"/>
    </row>
    <row r="35" spans="2:4" x14ac:dyDescent="0.2">
      <c r="B35" s="10" t="s">
        <v>1398</v>
      </c>
      <c r="C35" s="1" t="s">
        <v>1399</v>
      </c>
      <c r="D35"/>
    </row>
    <row r="36" spans="2:4" x14ac:dyDescent="0.2">
      <c r="B36" s="10" t="s">
        <v>1400</v>
      </c>
      <c r="C36" s="1" t="s">
        <v>1369</v>
      </c>
      <c r="D36"/>
    </row>
    <row r="37" spans="2:4" x14ac:dyDescent="0.2">
      <c r="B37" s="10" t="s">
        <v>1401</v>
      </c>
      <c r="C37" s="1" t="s">
        <v>1371</v>
      </c>
      <c r="D37"/>
    </row>
    <row r="38" spans="2:4" x14ac:dyDescent="0.2">
      <c r="B38" s="10" t="s">
        <v>63</v>
      </c>
      <c r="C38" s="1" t="s">
        <v>64</v>
      </c>
      <c r="D38"/>
    </row>
    <row r="39" spans="2:4" x14ac:dyDescent="0.2">
      <c r="B39" s="10" t="s">
        <v>65</v>
      </c>
      <c r="C39" s="1" t="s">
        <v>66</v>
      </c>
      <c r="D39"/>
    </row>
    <row r="40" spans="2:4" x14ac:dyDescent="0.2">
      <c r="B40" s="10" t="s">
        <v>67</v>
      </c>
      <c r="C40" s="1" t="s">
        <v>68</v>
      </c>
      <c r="D40"/>
    </row>
    <row r="41" spans="2:4" x14ac:dyDescent="0.2">
      <c r="B41" s="10" t="s">
        <v>69</v>
      </c>
      <c r="C41" s="1" t="s">
        <v>70</v>
      </c>
      <c r="D41"/>
    </row>
    <row r="42" spans="2:4" x14ac:dyDescent="0.2">
      <c r="B42" s="10" t="s">
        <v>1402</v>
      </c>
      <c r="C42" s="1" t="s">
        <v>1403</v>
      </c>
      <c r="D42"/>
    </row>
    <row r="43" spans="2:4" x14ac:dyDescent="0.2">
      <c r="B43" s="10" t="s">
        <v>71</v>
      </c>
      <c r="C43" s="1" t="s">
        <v>72</v>
      </c>
      <c r="D43"/>
    </row>
    <row r="44" spans="2:4" x14ac:dyDescent="0.2">
      <c r="B44" s="10" t="s">
        <v>73</v>
      </c>
      <c r="C44" s="1" t="s">
        <v>74</v>
      </c>
      <c r="D44"/>
    </row>
    <row r="45" spans="2:4" x14ac:dyDescent="0.2">
      <c r="B45" s="10" t="s">
        <v>1404</v>
      </c>
      <c r="C45" s="1" t="s">
        <v>1374</v>
      </c>
      <c r="D45"/>
    </row>
    <row r="46" spans="2:4" x14ac:dyDescent="0.2">
      <c r="B46" s="10" t="s">
        <v>1405</v>
      </c>
      <c r="C46" s="1" t="s">
        <v>1377</v>
      </c>
      <c r="D46"/>
    </row>
    <row r="47" spans="2:4" x14ac:dyDescent="0.2">
      <c r="B47" s="10" t="s">
        <v>75</v>
      </c>
      <c r="C47" s="1" t="s">
        <v>76</v>
      </c>
      <c r="D47"/>
    </row>
    <row r="48" spans="2:4" x14ac:dyDescent="0.2">
      <c r="B48" s="10" t="s">
        <v>77</v>
      </c>
      <c r="C48" s="1" t="s">
        <v>78</v>
      </c>
      <c r="D48"/>
    </row>
    <row r="49" spans="2:256" x14ac:dyDescent="0.2">
      <c r="B49" s="10" t="s">
        <v>1406</v>
      </c>
      <c r="C49" s="1" t="s">
        <v>1407</v>
      </c>
      <c r="D49"/>
    </row>
    <row r="50" spans="2:256" x14ac:dyDescent="0.2">
      <c r="B50" s="10" t="s">
        <v>79</v>
      </c>
      <c r="C50" s="1" t="s">
        <v>80</v>
      </c>
      <c r="D50"/>
    </row>
    <row r="51" spans="2:256" x14ac:dyDescent="0.2">
      <c r="B51" s="10" t="s">
        <v>1419</v>
      </c>
      <c r="C51" s="1" t="s">
        <v>1420</v>
      </c>
      <c r="D51"/>
    </row>
    <row r="52" spans="2:256" x14ac:dyDescent="0.2">
      <c r="B52" s="10" t="s">
        <v>1408</v>
      </c>
      <c r="C52" s="1" t="s">
        <v>1409</v>
      </c>
      <c r="D52"/>
    </row>
    <row r="53" spans="2:256" x14ac:dyDescent="0.2">
      <c r="B53" s="10" t="s">
        <v>81</v>
      </c>
      <c r="C53" s="1" t="s">
        <v>82</v>
      </c>
      <c r="L53"/>
    </row>
    <row r="54" spans="2:256" x14ac:dyDescent="0.2">
      <c r="B54" s="10" t="s">
        <v>1410</v>
      </c>
      <c r="C54" s="1" t="s">
        <v>1411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2:256" x14ac:dyDescent="0.2">
      <c r="B55" s="10" t="s">
        <v>83</v>
      </c>
      <c r="C55" s="1" t="s">
        <v>84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2:256" x14ac:dyDescent="0.2">
      <c r="B56" s="10" t="s">
        <v>1412</v>
      </c>
      <c r="C56" s="1" t="s">
        <v>1424</v>
      </c>
    </row>
    <row r="57" spans="2:256" x14ac:dyDescent="0.2">
      <c r="C57" s="1" t="s">
        <v>1423</v>
      </c>
    </row>
    <row r="58" spans="2:256" x14ac:dyDescent="0.2">
      <c r="B58" s="1" t="s">
        <v>105</v>
      </c>
      <c r="C58"/>
    </row>
    <row r="60" spans="2:256" x14ac:dyDescent="0.2">
      <c r="B60" s="1" t="s">
        <v>1481</v>
      </c>
    </row>
    <row r="62" spans="2:256" x14ac:dyDescent="0.2">
      <c r="C62" s="1" t="s">
        <v>1390</v>
      </c>
      <c r="F62" s="1" t="s">
        <v>25</v>
      </c>
    </row>
    <row r="64" spans="2:256" x14ac:dyDescent="0.2">
      <c r="C64" s="1" t="s">
        <v>16</v>
      </c>
      <c r="F64" s="1" t="s">
        <v>25</v>
      </c>
    </row>
    <row r="66" spans="3:6" x14ac:dyDescent="0.2">
      <c r="C66" s="1" t="s">
        <v>1391</v>
      </c>
      <c r="F66" s="1" t="s">
        <v>25</v>
      </c>
    </row>
  </sheetData>
  <mergeCells count="3">
    <mergeCell ref="A2:G2"/>
    <mergeCell ref="A3:G3"/>
    <mergeCell ref="B14:C14"/>
  </mergeCells>
  <pageMargins left="0.97916666666666674" right="0.35625000000000001" top="0.78749999999999998" bottom="0.36319444444444443" header="0.51180555555555562" footer="0.51180555555555562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27"/>
  <sheetViews>
    <sheetView topLeftCell="A83" zoomScaleNormal="100" workbookViewId="0">
      <selection activeCell="K95" sqref="K95"/>
    </sheetView>
  </sheetViews>
  <sheetFormatPr defaultRowHeight="12.75" x14ac:dyDescent="0.2"/>
  <cols>
    <col min="1" max="1" width="2" style="13" customWidth="1"/>
    <col min="2" max="2" width="10" style="13" customWidth="1"/>
    <col min="3" max="3" width="9.85546875" style="13" customWidth="1"/>
    <col min="4" max="4" width="6.7109375" style="13" customWidth="1"/>
    <col min="5" max="5" width="18.42578125" style="13" customWidth="1"/>
    <col min="6" max="6" width="27.7109375" style="13" customWidth="1"/>
    <col min="7" max="7" width="7.85546875" style="37" customWidth="1"/>
    <col min="8" max="8" width="12.85546875" style="14" customWidth="1"/>
    <col min="9" max="9" width="10.7109375" style="13" customWidth="1"/>
    <col min="10" max="10" width="12" style="13" customWidth="1"/>
    <col min="11" max="11" width="15.85546875" style="13" customWidth="1"/>
    <col min="12" max="16384" width="9.140625" style="13"/>
  </cols>
  <sheetData>
    <row r="2" spans="2:11" ht="18.75" x14ac:dyDescent="0.3">
      <c r="B2" s="15" t="s">
        <v>106</v>
      </c>
      <c r="C2" s="15"/>
      <c r="D2" s="8"/>
      <c r="E2" s="1" t="s">
        <v>107</v>
      </c>
      <c r="G2" s="658"/>
    </row>
    <row r="3" spans="2:11" ht="3.75" customHeight="1" x14ac:dyDescent="0.2">
      <c r="G3" s="658"/>
    </row>
    <row r="4" spans="2:11" x14ac:dyDescent="0.2">
      <c r="B4" s="16" t="s">
        <v>108</v>
      </c>
      <c r="C4" s="16" t="s">
        <v>109</v>
      </c>
      <c r="D4" s="16" t="s">
        <v>110</v>
      </c>
      <c r="E4" s="16" t="s">
        <v>111</v>
      </c>
      <c r="F4" s="16" t="s">
        <v>112</v>
      </c>
      <c r="G4" s="16" t="s">
        <v>113</v>
      </c>
      <c r="H4" s="17" t="s">
        <v>114</v>
      </c>
      <c r="I4" s="862" t="s">
        <v>115</v>
      </c>
      <c r="J4" s="862"/>
      <c r="K4" s="16" t="s">
        <v>116</v>
      </c>
    </row>
    <row r="5" spans="2:11" x14ac:dyDescent="0.2">
      <c r="B5" s="18" t="s">
        <v>117</v>
      </c>
      <c r="C5" s="18" t="s">
        <v>118</v>
      </c>
      <c r="D5" s="18" t="s">
        <v>119</v>
      </c>
      <c r="E5" s="18" t="s">
        <v>120</v>
      </c>
      <c r="F5" s="18"/>
      <c r="G5" s="18" t="s">
        <v>121</v>
      </c>
      <c r="H5" s="19" t="s">
        <v>122</v>
      </c>
      <c r="I5" s="652" t="s">
        <v>123</v>
      </c>
      <c r="J5" s="652" t="s">
        <v>124</v>
      </c>
      <c r="K5" s="18"/>
    </row>
    <row r="6" spans="2:11" x14ac:dyDescent="0.2">
      <c r="B6" s="20"/>
      <c r="C6" s="20"/>
      <c r="D6" s="20"/>
      <c r="E6" s="21" t="s">
        <v>125</v>
      </c>
      <c r="F6" s="20" t="s">
        <v>126</v>
      </c>
      <c r="G6" s="158">
        <v>1</v>
      </c>
      <c r="H6" s="22">
        <v>77783</v>
      </c>
      <c r="I6" s="20"/>
      <c r="J6" s="20"/>
      <c r="K6" s="20"/>
    </row>
    <row r="7" spans="2:11" x14ac:dyDescent="0.2">
      <c r="B7" s="23"/>
      <c r="C7" s="23"/>
      <c r="D7" s="23"/>
      <c r="E7" s="23" t="s">
        <v>127</v>
      </c>
      <c r="F7" s="23" t="s">
        <v>128</v>
      </c>
      <c r="G7" s="34">
        <v>1</v>
      </c>
      <c r="H7" s="24">
        <v>1161197</v>
      </c>
      <c r="I7" s="23"/>
      <c r="J7" s="23"/>
      <c r="K7" s="23"/>
    </row>
    <row r="8" spans="2:11" x14ac:dyDescent="0.2">
      <c r="B8" s="23"/>
      <c r="C8" s="23"/>
      <c r="D8" s="23"/>
      <c r="E8" s="23" t="s">
        <v>127</v>
      </c>
      <c r="F8" s="23" t="s">
        <v>129</v>
      </c>
      <c r="G8" s="34">
        <v>1</v>
      </c>
      <c r="H8" s="24">
        <f>99060+57353</f>
        <v>156413</v>
      </c>
      <c r="I8" s="23"/>
      <c r="J8" s="23"/>
      <c r="K8" s="23"/>
    </row>
    <row r="9" spans="2:11" x14ac:dyDescent="0.2">
      <c r="B9" s="23"/>
      <c r="C9" s="23"/>
      <c r="D9" s="23"/>
      <c r="E9" s="23" t="s">
        <v>127</v>
      </c>
      <c r="F9" s="23" t="s">
        <v>130</v>
      </c>
      <c r="G9" s="34">
        <v>1</v>
      </c>
      <c r="H9" s="24">
        <v>73802</v>
      </c>
      <c r="I9" s="23"/>
      <c r="J9" s="23"/>
      <c r="K9" s="23"/>
    </row>
    <row r="10" spans="2:11" x14ac:dyDescent="0.2">
      <c r="B10" s="23"/>
      <c r="C10" s="23"/>
      <c r="D10" s="23"/>
      <c r="E10" s="23" t="s">
        <v>127</v>
      </c>
      <c r="F10" s="23" t="s">
        <v>131</v>
      </c>
      <c r="G10" s="34">
        <v>1</v>
      </c>
      <c r="H10" s="24">
        <v>491728</v>
      </c>
      <c r="I10" s="23"/>
      <c r="J10" s="23"/>
      <c r="K10" s="23"/>
    </row>
    <row r="11" spans="2:11" x14ac:dyDescent="0.2">
      <c r="B11" s="23"/>
      <c r="C11" s="23"/>
      <c r="D11" s="23"/>
      <c r="E11" s="23"/>
      <c r="F11" s="23" t="s">
        <v>132</v>
      </c>
      <c r="G11" s="34">
        <v>1</v>
      </c>
      <c r="H11" s="24">
        <v>2098</v>
      </c>
      <c r="I11" s="23"/>
      <c r="J11" s="23"/>
      <c r="K11" s="23"/>
    </row>
    <row r="12" spans="2:11" x14ac:dyDescent="0.2">
      <c r="B12" s="23"/>
      <c r="C12" s="23"/>
      <c r="D12" s="23"/>
      <c r="E12" s="23" t="s">
        <v>127</v>
      </c>
      <c r="F12" s="23" t="s">
        <v>133</v>
      </c>
      <c r="G12" s="34">
        <v>1</v>
      </c>
      <c r="H12" s="24">
        <v>4150</v>
      </c>
      <c r="I12" s="23"/>
      <c r="J12" s="23"/>
      <c r="K12" s="23"/>
    </row>
    <row r="13" spans="2:11" x14ac:dyDescent="0.2">
      <c r="B13" s="23"/>
      <c r="C13" s="23"/>
      <c r="D13" s="23"/>
      <c r="E13" s="23" t="s">
        <v>127</v>
      </c>
      <c r="F13" s="23" t="s">
        <v>134</v>
      </c>
      <c r="G13" s="34">
        <v>1</v>
      </c>
      <c r="H13" s="24">
        <v>4150</v>
      </c>
      <c r="I13" s="23"/>
      <c r="J13" s="23"/>
      <c r="K13" s="23"/>
    </row>
    <row r="14" spans="2:11" x14ac:dyDescent="0.2">
      <c r="B14" s="23"/>
      <c r="C14" s="23"/>
      <c r="D14" s="23"/>
      <c r="E14" s="23" t="s">
        <v>127</v>
      </c>
      <c r="F14" s="23" t="s">
        <v>135</v>
      </c>
      <c r="G14" s="34">
        <v>1</v>
      </c>
      <c r="H14" s="24">
        <v>212434</v>
      </c>
      <c r="I14" s="23"/>
      <c r="J14" s="23"/>
      <c r="K14" s="23"/>
    </row>
    <row r="15" spans="2:11" x14ac:dyDescent="0.2">
      <c r="B15" s="23"/>
      <c r="C15" s="23"/>
      <c r="D15" s="23"/>
      <c r="E15" s="23" t="s">
        <v>127</v>
      </c>
      <c r="F15" s="23" t="s">
        <v>136</v>
      </c>
      <c r="G15" s="34">
        <v>1</v>
      </c>
      <c r="H15" s="24">
        <v>96850</v>
      </c>
      <c r="I15" s="23"/>
      <c r="J15" s="23"/>
      <c r="K15" s="23"/>
    </row>
    <row r="16" spans="2:11" x14ac:dyDescent="0.2">
      <c r="B16" s="23"/>
      <c r="C16" s="23"/>
      <c r="D16" s="23"/>
      <c r="E16" s="23" t="s">
        <v>127</v>
      </c>
      <c r="F16" s="23" t="s">
        <v>137</v>
      </c>
      <c r="G16" s="34">
        <v>1</v>
      </c>
      <c r="H16" s="24">
        <v>772484</v>
      </c>
      <c r="I16" s="23"/>
      <c r="J16" s="23"/>
      <c r="K16" s="23"/>
    </row>
    <row r="17" spans="2:11" x14ac:dyDescent="0.2">
      <c r="B17" s="23"/>
      <c r="C17" s="23"/>
      <c r="D17" s="23"/>
      <c r="E17" s="23" t="s">
        <v>127</v>
      </c>
      <c r="F17" s="23" t="s">
        <v>138</v>
      </c>
      <c r="G17" s="34">
        <v>1</v>
      </c>
      <c r="H17" s="24">
        <v>105765</v>
      </c>
      <c r="I17" s="23"/>
      <c r="J17" s="23"/>
      <c r="K17" s="23"/>
    </row>
    <row r="18" spans="2:11" x14ac:dyDescent="0.2">
      <c r="B18" s="23"/>
      <c r="C18" s="23"/>
      <c r="D18" s="23"/>
      <c r="E18" s="23" t="s">
        <v>127</v>
      </c>
      <c r="F18" s="23" t="s">
        <v>139</v>
      </c>
      <c r="G18" s="34">
        <v>1</v>
      </c>
      <c r="H18" s="24">
        <v>53704</v>
      </c>
      <c r="I18" s="23"/>
      <c r="J18" s="23"/>
      <c r="K18" s="23"/>
    </row>
    <row r="19" spans="2:11" x14ac:dyDescent="0.2">
      <c r="B19" s="23"/>
      <c r="C19" s="23"/>
      <c r="D19" s="23"/>
      <c r="E19" s="23" t="s">
        <v>127</v>
      </c>
      <c r="F19" s="23" t="s">
        <v>140</v>
      </c>
      <c r="G19" s="34">
        <v>1</v>
      </c>
      <c r="H19" s="24">
        <v>418027</v>
      </c>
      <c r="I19" s="23"/>
      <c r="J19" s="23"/>
      <c r="K19" s="23"/>
    </row>
    <row r="20" spans="2:11" x14ac:dyDescent="0.2">
      <c r="B20" s="23"/>
      <c r="C20" s="23"/>
      <c r="D20" s="23"/>
      <c r="E20" s="23" t="s">
        <v>127</v>
      </c>
      <c r="F20" s="23" t="s">
        <v>141</v>
      </c>
      <c r="G20" s="34">
        <v>1</v>
      </c>
      <c r="H20" s="24">
        <v>571727</v>
      </c>
      <c r="I20" s="23"/>
      <c r="J20" s="23"/>
      <c r="K20" s="23"/>
    </row>
    <row r="21" spans="2:11" x14ac:dyDescent="0.2">
      <c r="B21" s="23"/>
      <c r="C21" s="25"/>
      <c r="D21" s="25"/>
      <c r="E21" s="25" t="s">
        <v>127</v>
      </c>
      <c r="F21" s="23" t="s">
        <v>142</v>
      </c>
      <c r="G21" s="34">
        <v>1</v>
      </c>
      <c r="H21" s="24">
        <v>172435</v>
      </c>
      <c r="I21" s="23"/>
      <c r="J21" s="23"/>
      <c r="K21" s="23"/>
    </row>
    <row r="22" spans="2:11" x14ac:dyDescent="0.2">
      <c r="B22" s="23"/>
      <c r="C22" s="25"/>
      <c r="D22" s="25"/>
      <c r="E22" s="25" t="s">
        <v>127</v>
      </c>
      <c r="F22" s="23" t="s">
        <v>143</v>
      </c>
      <c r="G22" s="34">
        <v>1</v>
      </c>
      <c r="H22" s="24">
        <f>380997+419794</f>
        <v>800791</v>
      </c>
      <c r="I22" s="23"/>
      <c r="J22" s="23"/>
      <c r="K22" s="23"/>
    </row>
    <row r="23" spans="2:11" x14ac:dyDescent="0.2">
      <c r="B23" s="23"/>
      <c r="C23" s="25"/>
      <c r="D23" s="25"/>
      <c r="E23" s="25" t="s">
        <v>127</v>
      </c>
      <c r="F23" s="23" t="s">
        <v>144</v>
      </c>
      <c r="G23" s="34">
        <v>1</v>
      </c>
      <c r="H23" s="24">
        <v>648835</v>
      </c>
      <c r="I23" s="23"/>
      <c r="J23" s="23"/>
      <c r="K23" s="23"/>
    </row>
    <row r="24" spans="2:11" x14ac:dyDescent="0.2">
      <c r="B24" s="23"/>
      <c r="C24" s="23"/>
      <c r="D24" s="23"/>
      <c r="E24" s="23"/>
      <c r="F24" s="23" t="s">
        <v>145</v>
      </c>
      <c r="G24" s="34">
        <v>1</v>
      </c>
      <c r="H24" s="24">
        <v>142866</v>
      </c>
      <c r="I24" s="23"/>
      <c r="J24" s="23"/>
      <c r="K24" s="23"/>
    </row>
    <row r="25" spans="2:11" x14ac:dyDescent="0.2">
      <c r="B25" s="60" t="s">
        <v>146</v>
      </c>
      <c r="C25" s="35">
        <v>912</v>
      </c>
      <c r="D25" s="35"/>
      <c r="E25" s="35" t="s">
        <v>147</v>
      </c>
      <c r="F25" s="35" t="s">
        <v>148</v>
      </c>
      <c r="G25" s="57">
        <v>1</v>
      </c>
      <c r="H25" s="36">
        <v>8552909</v>
      </c>
      <c r="I25" s="35"/>
      <c r="J25" s="35"/>
      <c r="K25" s="35"/>
    </row>
    <row r="26" spans="2:11" x14ac:dyDescent="0.2">
      <c r="B26" s="60" t="s">
        <v>146</v>
      </c>
      <c r="C26" s="35">
        <v>913</v>
      </c>
      <c r="D26" s="35"/>
      <c r="E26" s="35" t="s">
        <v>147</v>
      </c>
      <c r="F26" s="35" t="s">
        <v>149</v>
      </c>
      <c r="G26" s="57"/>
      <c r="H26" s="223">
        <v>920308</v>
      </c>
      <c r="I26" s="35"/>
      <c r="J26" s="35"/>
      <c r="K26" s="35"/>
    </row>
    <row r="27" spans="2:11" x14ac:dyDescent="0.2">
      <c r="B27" s="33" t="s">
        <v>150</v>
      </c>
      <c r="C27" s="23">
        <v>13</v>
      </c>
      <c r="D27" s="23"/>
      <c r="E27" s="23" t="s">
        <v>151</v>
      </c>
      <c r="F27" s="25" t="s">
        <v>152</v>
      </c>
      <c r="G27" s="34">
        <v>1</v>
      </c>
      <c r="H27" s="24">
        <v>63825.62</v>
      </c>
      <c r="I27" s="53"/>
      <c r="J27" s="23"/>
      <c r="K27" s="23"/>
    </row>
    <row r="28" spans="2:11" x14ac:dyDescent="0.2">
      <c r="B28" s="23" t="s">
        <v>153</v>
      </c>
      <c r="C28" s="23"/>
      <c r="D28" s="23"/>
      <c r="E28" s="23"/>
      <c r="F28" s="23" t="s">
        <v>154</v>
      </c>
      <c r="G28" s="34">
        <v>1</v>
      </c>
      <c r="H28" s="24">
        <v>475000</v>
      </c>
      <c r="I28" s="23"/>
      <c r="J28" s="23"/>
      <c r="K28" s="23"/>
    </row>
    <row r="29" spans="2:11" x14ac:dyDescent="0.2">
      <c r="B29" s="35" t="s">
        <v>155</v>
      </c>
      <c r="C29" s="35">
        <v>91</v>
      </c>
      <c r="D29" s="35">
        <v>601</v>
      </c>
      <c r="E29" s="35" t="s">
        <v>156</v>
      </c>
      <c r="F29" s="35" t="s">
        <v>157</v>
      </c>
      <c r="G29" s="57">
        <v>1</v>
      </c>
      <c r="H29" s="36">
        <v>211102</v>
      </c>
      <c r="I29" s="35"/>
      <c r="J29" s="35"/>
      <c r="K29" s="35"/>
    </row>
    <row r="30" spans="2:11" x14ac:dyDescent="0.2">
      <c r="B30" s="35" t="s">
        <v>158</v>
      </c>
      <c r="C30" s="35">
        <v>108</v>
      </c>
      <c r="D30" s="35">
        <v>601</v>
      </c>
      <c r="E30" s="35" t="s">
        <v>159</v>
      </c>
      <c r="F30" s="35" t="s">
        <v>160</v>
      </c>
      <c r="G30" s="57">
        <v>1</v>
      </c>
      <c r="H30" s="36">
        <v>88298</v>
      </c>
      <c r="I30" s="35"/>
      <c r="J30" s="35"/>
      <c r="K30" s="35"/>
    </row>
    <row r="31" spans="2:11" x14ac:dyDescent="0.2">
      <c r="B31" s="60" t="s">
        <v>161</v>
      </c>
      <c r="C31" s="35">
        <v>117</v>
      </c>
      <c r="D31" s="35">
        <v>602</v>
      </c>
      <c r="E31" s="35" t="s">
        <v>156</v>
      </c>
      <c r="F31" s="35" t="s">
        <v>162</v>
      </c>
      <c r="G31" s="57">
        <v>1</v>
      </c>
      <c r="H31" s="36">
        <v>48980.5</v>
      </c>
      <c r="I31" s="35"/>
      <c r="J31" s="35"/>
      <c r="K31" s="35"/>
    </row>
    <row r="32" spans="2:11" x14ac:dyDescent="0.2">
      <c r="B32" s="33" t="s">
        <v>163</v>
      </c>
      <c r="C32" s="23">
        <v>17</v>
      </c>
      <c r="D32" s="23"/>
      <c r="E32" s="23" t="s">
        <v>164</v>
      </c>
      <c r="F32" s="25" t="s">
        <v>165</v>
      </c>
      <c r="G32" s="34">
        <v>1</v>
      </c>
      <c r="H32" s="24">
        <v>247250</v>
      </c>
      <c r="I32" s="35"/>
      <c r="J32" s="35"/>
      <c r="K32" s="35"/>
    </row>
    <row r="33" spans="2:16" x14ac:dyDescent="0.2">
      <c r="B33" s="35" t="s">
        <v>166</v>
      </c>
      <c r="C33" s="35"/>
      <c r="D33" s="35"/>
      <c r="E33" s="35" t="s">
        <v>167</v>
      </c>
      <c r="F33" s="35" t="s">
        <v>168</v>
      </c>
      <c r="G33" s="57">
        <v>1</v>
      </c>
      <c r="H33" s="36">
        <v>6000</v>
      </c>
      <c r="I33" s="35"/>
      <c r="J33" s="35"/>
      <c r="K33" s="35"/>
    </row>
    <row r="34" spans="2:16" x14ac:dyDescent="0.2">
      <c r="B34" s="227">
        <v>41550</v>
      </c>
      <c r="C34" s="46">
        <v>880021</v>
      </c>
      <c r="D34" s="46"/>
      <c r="E34" s="198" t="s">
        <v>169</v>
      </c>
      <c r="F34" s="198" t="s">
        <v>170</v>
      </c>
      <c r="G34" s="49">
        <v>1</v>
      </c>
      <c r="H34" s="47">
        <v>603284.80000000005</v>
      </c>
      <c r="I34" s="35"/>
      <c r="J34" s="35"/>
      <c r="K34" s="35"/>
    </row>
    <row r="35" spans="2:16" x14ac:dyDescent="0.2">
      <c r="B35" s="93">
        <v>41568</v>
      </c>
      <c r="C35" s="34">
        <v>194</v>
      </c>
      <c r="D35" s="23"/>
      <c r="E35" s="188" t="s">
        <v>147</v>
      </c>
      <c r="F35" s="188" t="s">
        <v>171</v>
      </c>
      <c r="G35" s="84">
        <v>1</v>
      </c>
      <c r="H35" s="24">
        <v>3044032</v>
      </c>
      <c r="I35" s="23"/>
      <c r="J35" s="23"/>
      <c r="K35" s="194"/>
    </row>
    <row r="36" spans="2:16" x14ac:dyDescent="0.2">
      <c r="B36" s="23">
        <v>41424</v>
      </c>
      <c r="C36" s="23">
        <v>87</v>
      </c>
      <c r="D36" s="23"/>
      <c r="E36" s="23" t="s">
        <v>159</v>
      </c>
      <c r="F36" s="23" t="s">
        <v>172</v>
      </c>
      <c r="G36" s="34">
        <v>1</v>
      </c>
      <c r="H36" s="24">
        <v>26197</v>
      </c>
      <c r="I36" s="23"/>
      <c r="J36" s="23"/>
      <c r="K36" s="23" t="s">
        <v>173</v>
      </c>
    </row>
    <row r="37" spans="2:16" x14ac:dyDescent="0.2">
      <c r="B37" s="93">
        <v>41501</v>
      </c>
      <c r="C37" s="34">
        <v>143</v>
      </c>
      <c r="D37" s="23"/>
      <c r="E37" s="188" t="s">
        <v>174</v>
      </c>
      <c r="F37" s="188" t="s">
        <v>175</v>
      </c>
      <c r="G37" s="84">
        <v>1</v>
      </c>
      <c r="H37" s="24">
        <v>8425</v>
      </c>
      <c r="I37" s="23"/>
      <c r="J37" s="23"/>
      <c r="K37" s="194" t="s">
        <v>173</v>
      </c>
    </row>
    <row r="38" spans="2:16" x14ac:dyDescent="0.2">
      <c r="B38" s="93">
        <v>41505</v>
      </c>
      <c r="C38" s="34">
        <v>146</v>
      </c>
      <c r="D38" s="23"/>
      <c r="E38" s="188" t="s">
        <v>176</v>
      </c>
      <c r="F38" s="188" t="s">
        <v>177</v>
      </c>
      <c r="G38" s="84">
        <v>1</v>
      </c>
      <c r="H38" s="24">
        <v>20388.5</v>
      </c>
      <c r="I38" s="23"/>
      <c r="J38" s="23"/>
      <c r="K38" s="194" t="s">
        <v>178</v>
      </c>
    </row>
    <row r="39" spans="2:16" x14ac:dyDescent="0.2">
      <c r="B39" s="23"/>
      <c r="C39" s="23"/>
      <c r="D39" s="23"/>
      <c r="E39" s="23"/>
      <c r="F39" s="23" t="s">
        <v>179</v>
      </c>
      <c r="G39" s="34">
        <v>1</v>
      </c>
      <c r="H39" s="24">
        <v>178891</v>
      </c>
      <c r="I39" s="23"/>
      <c r="J39" s="23"/>
      <c r="K39" s="23"/>
    </row>
    <row r="40" spans="2:16" x14ac:dyDescent="0.2">
      <c r="B40" s="189"/>
      <c r="C40" s="189"/>
      <c r="D40" s="189"/>
      <c r="E40" s="189"/>
      <c r="F40" s="190" t="s">
        <v>180</v>
      </c>
      <c r="G40" s="206">
        <v>1</v>
      </c>
      <c r="H40" s="192">
        <v>5493</v>
      </c>
      <c r="I40" s="189"/>
      <c r="J40" s="189"/>
      <c r="K40" s="218" t="s">
        <v>181</v>
      </c>
    </row>
    <row r="41" spans="2:16" x14ac:dyDescent="0.2">
      <c r="B41" s="30"/>
      <c r="C41" s="30"/>
      <c r="D41" s="30"/>
      <c r="E41" s="30"/>
      <c r="F41" s="31"/>
      <c r="G41" s="653"/>
      <c r="H41" s="32"/>
      <c r="I41" s="30"/>
      <c r="J41" s="30"/>
      <c r="K41" s="30"/>
    </row>
    <row r="42" spans="2:16" ht="15" x14ac:dyDescent="0.2">
      <c r="B42" s="1"/>
      <c r="C42" s="1"/>
      <c r="D42" s="1"/>
      <c r="F42" s="11"/>
      <c r="G42" s="649"/>
      <c r="H42" s="1"/>
      <c r="J42" s="1"/>
    </row>
    <row r="43" spans="2:16" ht="15" x14ac:dyDescent="0.2">
      <c r="B43" s="1"/>
      <c r="C43" s="1"/>
      <c r="D43" s="1"/>
      <c r="F43" s="11"/>
      <c r="G43" s="649"/>
      <c r="H43" s="1"/>
      <c r="J43" s="1"/>
    </row>
    <row r="44" spans="2:16" s="30" customFormat="1" x14ac:dyDescent="0.2">
      <c r="B44" s="863" t="s">
        <v>182</v>
      </c>
      <c r="C44" s="863"/>
      <c r="D44" s="863"/>
      <c r="E44" s="863"/>
      <c r="F44" s="863"/>
      <c r="G44" s="863"/>
      <c r="H44" s="863"/>
      <c r="I44" s="863"/>
      <c r="J44" s="863"/>
      <c r="K44" s="863"/>
      <c r="P44" s="13"/>
    </row>
    <row r="45" spans="2:16" s="30" customFormat="1" x14ac:dyDescent="0.2">
      <c r="F45" s="31"/>
      <c r="G45" s="653"/>
      <c r="H45" s="32"/>
    </row>
    <row r="46" spans="2:16" s="30" customFormat="1" x14ac:dyDescent="0.2">
      <c r="B46" s="16" t="s">
        <v>108</v>
      </c>
      <c r="C46" s="16" t="s">
        <v>109</v>
      </c>
      <c r="D46" s="16" t="s">
        <v>110</v>
      </c>
      <c r="E46" s="16" t="s">
        <v>111</v>
      </c>
      <c r="F46" s="16" t="s">
        <v>112</v>
      </c>
      <c r="G46" s="16" t="s">
        <v>113</v>
      </c>
      <c r="H46" s="17" t="s">
        <v>114</v>
      </c>
      <c r="I46" s="862" t="s">
        <v>115</v>
      </c>
      <c r="J46" s="862"/>
      <c r="K46" s="16" t="s">
        <v>116</v>
      </c>
    </row>
    <row r="47" spans="2:16" x14ac:dyDescent="0.2">
      <c r="B47" s="18" t="s">
        <v>117</v>
      </c>
      <c r="C47" s="18" t="s">
        <v>118</v>
      </c>
      <c r="D47" s="18" t="s">
        <v>119</v>
      </c>
      <c r="E47" s="18" t="s">
        <v>120</v>
      </c>
      <c r="F47" s="18"/>
      <c r="G47" s="18" t="s">
        <v>121</v>
      </c>
      <c r="H47" s="19" t="s">
        <v>122</v>
      </c>
      <c r="I47" s="652" t="s">
        <v>123</v>
      </c>
      <c r="J47" s="652" t="s">
        <v>124</v>
      </c>
      <c r="K47" s="18"/>
      <c r="P47" s="30"/>
    </row>
    <row r="48" spans="2:16" x14ac:dyDescent="0.2">
      <c r="B48" s="23"/>
      <c r="C48" s="23"/>
      <c r="D48" s="23"/>
      <c r="E48" s="23"/>
      <c r="F48" s="25" t="s">
        <v>183</v>
      </c>
      <c r="G48" s="34">
        <v>1</v>
      </c>
      <c r="H48" s="24">
        <v>9030</v>
      </c>
      <c r="I48" s="23"/>
      <c r="J48" s="23"/>
      <c r="K48" s="194" t="s">
        <v>181</v>
      </c>
    </row>
    <row r="49" spans="2:16" x14ac:dyDescent="0.2">
      <c r="B49" s="23"/>
      <c r="C49" s="23"/>
      <c r="D49" s="23"/>
      <c r="E49" s="23"/>
      <c r="F49" s="25" t="s">
        <v>184</v>
      </c>
      <c r="G49" s="34">
        <v>1</v>
      </c>
      <c r="H49" s="24">
        <v>770078</v>
      </c>
      <c r="I49" s="23"/>
      <c r="J49" s="23"/>
      <c r="K49" s="23"/>
    </row>
    <row r="50" spans="2:16" s="30" customFormat="1" x14ac:dyDescent="0.2">
      <c r="B50" s="23"/>
      <c r="C50" s="23"/>
      <c r="D50" s="23"/>
      <c r="E50" s="23"/>
      <c r="F50" s="25" t="s">
        <v>185</v>
      </c>
      <c r="G50" s="34">
        <v>1</v>
      </c>
      <c r="H50" s="24">
        <v>7990</v>
      </c>
      <c r="I50" s="23"/>
      <c r="J50" s="23"/>
      <c r="K50" s="194" t="s">
        <v>186</v>
      </c>
      <c r="P50" s="13"/>
    </row>
    <row r="51" spans="2:16" s="30" customFormat="1" x14ac:dyDescent="0.2">
      <c r="B51" s="23"/>
      <c r="C51" s="23"/>
      <c r="D51" s="23"/>
      <c r="E51" s="23"/>
      <c r="F51" s="25" t="s">
        <v>187</v>
      </c>
      <c r="G51" s="34">
        <v>3</v>
      </c>
      <c r="H51" s="24">
        <v>2245.3000000000002</v>
      </c>
      <c r="I51" s="23"/>
      <c r="J51" s="23"/>
      <c r="K51" s="23" t="s">
        <v>181</v>
      </c>
    </row>
    <row r="52" spans="2:16" x14ac:dyDescent="0.2">
      <c r="B52" s="23"/>
      <c r="C52" s="23"/>
      <c r="D52" s="23"/>
      <c r="E52" s="23"/>
      <c r="F52" s="25" t="s">
        <v>188</v>
      </c>
      <c r="G52" s="34">
        <v>1</v>
      </c>
      <c r="H52" s="24">
        <v>1100</v>
      </c>
      <c r="I52" s="23"/>
      <c r="J52" s="23"/>
      <c r="K52" s="23" t="s">
        <v>181</v>
      </c>
      <c r="P52" s="30"/>
    </row>
    <row r="53" spans="2:16" x14ac:dyDescent="0.2">
      <c r="B53" s="23"/>
      <c r="C53" s="23"/>
      <c r="D53" s="23"/>
      <c r="E53" s="23"/>
      <c r="F53" s="25" t="s">
        <v>189</v>
      </c>
      <c r="G53" s="34">
        <v>10</v>
      </c>
      <c r="H53" s="24"/>
      <c r="I53" s="23"/>
      <c r="J53" s="23"/>
      <c r="K53" s="23"/>
    </row>
    <row r="54" spans="2:16" x14ac:dyDescent="0.2">
      <c r="B54" s="23"/>
      <c r="C54" s="23"/>
      <c r="D54" s="23"/>
      <c r="E54" s="23"/>
      <c r="F54" s="25" t="s">
        <v>190</v>
      </c>
      <c r="G54" s="34">
        <v>2</v>
      </c>
      <c r="H54" s="24">
        <v>2509</v>
      </c>
      <c r="I54" s="23"/>
      <c r="J54" s="23"/>
      <c r="K54" s="23"/>
    </row>
    <row r="55" spans="2:16" x14ac:dyDescent="0.2">
      <c r="B55" s="23"/>
      <c r="C55" s="23"/>
      <c r="D55" s="23"/>
      <c r="E55" s="23"/>
      <c r="F55" s="25" t="s">
        <v>191</v>
      </c>
      <c r="G55" s="34">
        <v>1</v>
      </c>
      <c r="H55" s="24">
        <v>4474</v>
      </c>
      <c r="I55" s="23"/>
      <c r="J55" s="23"/>
      <c r="K55" s="194" t="s">
        <v>192</v>
      </c>
    </row>
    <row r="56" spans="2:16" x14ac:dyDescent="0.2">
      <c r="B56" s="23"/>
      <c r="C56" s="23"/>
      <c r="D56" s="23"/>
      <c r="E56" s="23"/>
      <c r="F56" s="25" t="s">
        <v>193</v>
      </c>
      <c r="G56" s="34">
        <v>2</v>
      </c>
      <c r="H56" s="24">
        <v>15990</v>
      </c>
      <c r="I56" s="23"/>
      <c r="J56" s="23"/>
      <c r="K56" s="23"/>
    </row>
    <row r="57" spans="2:16" x14ac:dyDescent="0.2">
      <c r="B57" s="23"/>
      <c r="C57" s="23"/>
      <c r="D57" s="23"/>
      <c r="E57" s="23"/>
      <c r="F57" s="25" t="s">
        <v>193</v>
      </c>
      <c r="G57" s="34">
        <v>3</v>
      </c>
      <c r="H57" s="24">
        <v>17850</v>
      </c>
      <c r="I57" s="23"/>
      <c r="J57" s="23"/>
      <c r="K57" s="23"/>
    </row>
    <row r="58" spans="2:16" x14ac:dyDescent="0.2">
      <c r="B58" s="23"/>
      <c r="C58" s="23"/>
      <c r="D58" s="23"/>
      <c r="E58" s="25" t="s">
        <v>194</v>
      </c>
      <c r="F58" s="25" t="s">
        <v>195</v>
      </c>
      <c r="G58" s="84">
        <v>1</v>
      </c>
      <c r="H58" s="24">
        <v>14929</v>
      </c>
      <c r="I58" s="23"/>
      <c r="J58" s="23"/>
      <c r="K58" s="23"/>
    </row>
    <row r="59" spans="2:16" x14ac:dyDescent="0.2">
      <c r="B59" s="23"/>
      <c r="C59" s="23"/>
      <c r="D59" s="23"/>
      <c r="E59" s="25" t="s">
        <v>194</v>
      </c>
      <c r="F59" s="25" t="s">
        <v>196</v>
      </c>
      <c r="G59" s="84">
        <v>1</v>
      </c>
      <c r="H59" s="24">
        <v>25118</v>
      </c>
      <c r="I59" s="23"/>
      <c r="J59" s="23"/>
      <c r="K59" s="23"/>
    </row>
    <row r="60" spans="2:16" x14ac:dyDescent="0.2">
      <c r="B60" s="23"/>
      <c r="C60" s="23"/>
      <c r="D60" s="23"/>
      <c r="E60" s="25" t="s">
        <v>194</v>
      </c>
      <c r="F60" s="25" t="s">
        <v>197</v>
      </c>
      <c r="G60" s="84">
        <v>1</v>
      </c>
      <c r="H60" s="24">
        <v>10673</v>
      </c>
      <c r="I60" s="23"/>
      <c r="J60" s="23"/>
      <c r="K60" s="23"/>
    </row>
    <row r="61" spans="2:16" x14ac:dyDescent="0.2">
      <c r="B61" s="23"/>
      <c r="C61" s="23"/>
      <c r="D61" s="23"/>
      <c r="E61" s="25" t="s">
        <v>194</v>
      </c>
      <c r="F61" s="25" t="s">
        <v>198</v>
      </c>
      <c r="G61" s="84">
        <v>1</v>
      </c>
      <c r="H61" s="24">
        <v>7876</v>
      </c>
      <c r="I61" s="23"/>
      <c r="J61" s="23"/>
      <c r="K61" s="23"/>
    </row>
    <row r="62" spans="2:16" x14ac:dyDescent="0.2">
      <c r="B62" s="23"/>
      <c r="C62" s="23"/>
      <c r="D62" s="23"/>
      <c r="E62" s="25" t="s">
        <v>194</v>
      </c>
      <c r="F62" s="25" t="s">
        <v>199</v>
      </c>
      <c r="G62" s="84">
        <v>1</v>
      </c>
      <c r="H62" s="24">
        <v>2569</v>
      </c>
      <c r="I62" s="23"/>
      <c r="J62" s="23"/>
      <c r="K62" s="23"/>
    </row>
    <row r="63" spans="2:16" x14ac:dyDescent="0.2">
      <c r="B63" s="23" t="s">
        <v>200</v>
      </c>
      <c r="C63" s="23">
        <v>16</v>
      </c>
      <c r="D63" s="23"/>
      <c r="E63" s="23" t="s">
        <v>201</v>
      </c>
      <c r="F63" s="25" t="s">
        <v>202</v>
      </c>
      <c r="G63" s="34">
        <v>1</v>
      </c>
      <c r="H63" s="24">
        <v>1106820</v>
      </c>
      <c r="I63" s="23"/>
      <c r="J63" s="23"/>
      <c r="K63" s="23"/>
    </row>
    <row r="64" spans="2:16" x14ac:dyDescent="0.2">
      <c r="B64" s="23" t="s">
        <v>203</v>
      </c>
      <c r="C64" s="23"/>
      <c r="D64" s="23"/>
      <c r="E64" s="23" t="s">
        <v>204</v>
      </c>
      <c r="F64" s="25" t="s">
        <v>205</v>
      </c>
      <c r="G64" s="34">
        <v>10</v>
      </c>
      <c r="H64" s="24">
        <v>18288</v>
      </c>
      <c r="I64" s="23"/>
      <c r="J64" s="23"/>
      <c r="K64" s="23"/>
    </row>
    <row r="65" spans="2:11" x14ac:dyDescent="0.2">
      <c r="B65" s="23" t="s">
        <v>206</v>
      </c>
      <c r="C65" s="23">
        <v>163</v>
      </c>
      <c r="D65" s="23"/>
      <c r="E65" s="23" t="s">
        <v>204</v>
      </c>
      <c r="F65" s="25" t="s">
        <v>205</v>
      </c>
      <c r="G65" s="34">
        <v>5</v>
      </c>
      <c r="H65" s="24">
        <v>7450</v>
      </c>
      <c r="I65" s="23"/>
      <c r="J65" s="23"/>
      <c r="K65" s="23"/>
    </row>
    <row r="66" spans="2:11" x14ac:dyDescent="0.2">
      <c r="B66" s="23" t="s">
        <v>207</v>
      </c>
      <c r="C66" s="23">
        <v>222</v>
      </c>
      <c r="D66" s="23"/>
      <c r="E66" s="23" t="s">
        <v>208</v>
      </c>
      <c r="F66" s="25" t="s">
        <v>209</v>
      </c>
      <c r="G66" s="34">
        <v>1</v>
      </c>
      <c r="H66" s="24">
        <v>1701</v>
      </c>
      <c r="I66" s="23"/>
      <c r="J66" s="23"/>
      <c r="K66" s="23"/>
    </row>
    <row r="67" spans="2:11" x14ac:dyDescent="0.2">
      <c r="B67" s="33">
        <v>39328</v>
      </c>
      <c r="C67" s="34">
        <v>1</v>
      </c>
      <c r="D67" s="23"/>
      <c r="E67" s="25" t="s">
        <v>210</v>
      </c>
      <c r="F67" s="25" t="s">
        <v>211</v>
      </c>
      <c r="G67" s="84">
        <v>1</v>
      </c>
      <c r="H67" s="24">
        <v>12340</v>
      </c>
      <c r="I67" s="23"/>
      <c r="J67" s="23"/>
      <c r="K67" s="23" t="s">
        <v>212</v>
      </c>
    </row>
    <row r="68" spans="2:11" x14ac:dyDescent="0.2">
      <c r="B68" s="35" t="s">
        <v>213</v>
      </c>
      <c r="C68" s="35">
        <v>9900012</v>
      </c>
      <c r="D68" s="35"/>
      <c r="E68" s="35" t="s">
        <v>214</v>
      </c>
      <c r="F68" s="23" t="s">
        <v>215</v>
      </c>
      <c r="G68" s="57">
        <v>1</v>
      </c>
      <c r="H68" s="36">
        <v>73497</v>
      </c>
      <c r="I68" s="35"/>
      <c r="J68" s="35"/>
      <c r="K68" s="35"/>
    </row>
    <row r="69" spans="2:11" x14ac:dyDescent="0.2">
      <c r="B69" s="33">
        <v>41113</v>
      </c>
      <c r="C69" s="34"/>
      <c r="D69" s="23"/>
      <c r="E69" s="25" t="s">
        <v>216</v>
      </c>
      <c r="F69" s="25" t="s">
        <v>217</v>
      </c>
      <c r="G69" s="84">
        <v>1</v>
      </c>
      <c r="H69" s="24">
        <v>7170</v>
      </c>
      <c r="I69" s="23"/>
      <c r="J69" s="23"/>
      <c r="K69" s="23"/>
    </row>
    <row r="70" spans="2:11" x14ac:dyDescent="0.2">
      <c r="B70" s="23" t="s">
        <v>218</v>
      </c>
      <c r="C70" s="34">
        <v>9900005</v>
      </c>
      <c r="D70" s="23"/>
      <c r="E70" s="25" t="s">
        <v>219</v>
      </c>
      <c r="F70" s="188" t="s">
        <v>220</v>
      </c>
      <c r="G70" s="84">
        <v>1</v>
      </c>
      <c r="H70" s="24">
        <v>7889</v>
      </c>
      <c r="I70" s="23"/>
      <c r="J70" s="23"/>
      <c r="K70" s="23" t="s">
        <v>221</v>
      </c>
    </row>
    <row r="71" spans="2:11" x14ac:dyDescent="0.2">
      <c r="B71" s="33" t="s">
        <v>218</v>
      </c>
      <c r="C71" s="34">
        <v>9900005</v>
      </c>
      <c r="D71" s="23"/>
      <c r="E71" s="25" t="s">
        <v>219</v>
      </c>
      <c r="F71" s="25" t="s">
        <v>222</v>
      </c>
      <c r="G71" s="84">
        <v>1</v>
      </c>
      <c r="H71" s="24">
        <v>3350</v>
      </c>
      <c r="I71" s="23"/>
      <c r="J71" s="23"/>
      <c r="K71" s="23" t="s">
        <v>223</v>
      </c>
    </row>
    <row r="72" spans="2:11" x14ac:dyDescent="0.2">
      <c r="B72" s="35" t="s">
        <v>218</v>
      </c>
      <c r="C72" s="35">
        <v>9900005</v>
      </c>
      <c r="D72" s="35"/>
      <c r="E72" s="35" t="s">
        <v>219</v>
      </c>
      <c r="F72" s="23" t="s">
        <v>224</v>
      </c>
      <c r="G72" s="57">
        <v>1</v>
      </c>
      <c r="H72" s="36">
        <v>3000</v>
      </c>
      <c r="I72" s="35"/>
      <c r="J72" s="35"/>
      <c r="K72" s="35" t="s">
        <v>225</v>
      </c>
    </row>
    <row r="73" spans="2:11" x14ac:dyDescent="0.2">
      <c r="B73" s="33"/>
      <c r="C73" s="34"/>
      <c r="D73" s="23"/>
      <c r="E73" s="25" t="s">
        <v>127</v>
      </c>
      <c r="F73" s="25" t="s">
        <v>226</v>
      </c>
      <c r="G73" s="84">
        <v>1</v>
      </c>
      <c r="H73" s="24">
        <v>110710</v>
      </c>
      <c r="I73" s="23"/>
      <c r="J73" s="23"/>
      <c r="K73" s="23"/>
    </row>
    <row r="74" spans="2:11" x14ac:dyDescent="0.2">
      <c r="B74" s="23" t="s">
        <v>158</v>
      </c>
      <c r="C74" s="34">
        <v>108</v>
      </c>
      <c r="D74" s="23"/>
      <c r="E74" s="25" t="s">
        <v>159</v>
      </c>
      <c r="F74" s="25" t="s">
        <v>227</v>
      </c>
      <c r="G74" s="84">
        <v>1</v>
      </c>
      <c r="H74" s="24">
        <v>37366</v>
      </c>
      <c r="I74" s="23"/>
      <c r="J74" s="33"/>
      <c r="K74" s="194" t="s">
        <v>228</v>
      </c>
    </row>
    <row r="75" spans="2:11" x14ac:dyDescent="0.2">
      <c r="B75" s="23" t="s">
        <v>229</v>
      </c>
      <c r="C75" s="34">
        <v>184</v>
      </c>
      <c r="D75" s="23"/>
      <c r="E75" s="25" t="s">
        <v>230</v>
      </c>
      <c r="F75" s="25" t="s">
        <v>211</v>
      </c>
      <c r="G75" s="84">
        <v>1</v>
      </c>
      <c r="H75" s="24">
        <v>10990</v>
      </c>
      <c r="I75" s="23"/>
      <c r="J75" s="33"/>
      <c r="K75" s="194" t="s">
        <v>231</v>
      </c>
    </row>
    <row r="76" spans="2:11" x14ac:dyDescent="0.2">
      <c r="B76" s="56" t="s">
        <v>232</v>
      </c>
      <c r="C76" s="34">
        <v>80</v>
      </c>
      <c r="D76" s="23"/>
      <c r="E76" s="25" t="s">
        <v>233</v>
      </c>
      <c r="F76" s="25" t="s">
        <v>234</v>
      </c>
      <c r="G76" s="84">
        <v>1</v>
      </c>
      <c r="H76" s="24">
        <v>15181</v>
      </c>
      <c r="I76" s="23"/>
      <c r="J76" s="23"/>
      <c r="K76" s="194" t="s">
        <v>231</v>
      </c>
    </row>
    <row r="77" spans="2:11" x14ac:dyDescent="0.2">
      <c r="B77" s="75" t="s">
        <v>235</v>
      </c>
      <c r="C77" s="39" t="s">
        <v>236</v>
      </c>
      <c r="D77" s="23"/>
      <c r="E77" s="25" t="s">
        <v>237</v>
      </c>
      <c r="F77" s="25" t="s">
        <v>238</v>
      </c>
      <c r="G77" s="84">
        <v>1</v>
      </c>
      <c r="H77" s="24">
        <v>2000</v>
      </c>
      <c r="I77" s="23"/>
      <c r="J77" s="25"/>
      <c r="K77" s="188" t="s">
        <v>239</v>
      </c>
    </row>
    <row r="78" spans="2:11" x14ac:dyDescent="0.2">
      <c r="B78" s="75" t="s">
        <v>240</v>
      </c>
      <c r="C78" s="39" t="s">
        <v>241</v>
      </c>
      <c r="D78" s="23"/>
      <c r="E78" s="25" t="s">
        <v>242</v>
      </c>
      <c r="F78" s="25" t="s">
        <v>243</v>
      </c>
      <c r="G78" s="84">
        <v>1</v>
      </c>
      <c r="H78" s="24">
        <v>2844</v>
      </c>
      <c r="I78" s="23"/>
      <c r="J78" s="25"/>
      <c r="K78" s="25" t="s">
        <v>244</v>
      </c>
    </row>
    <row r="79" spans="2:11" x14ac:dyDescent="0.2">
      <c r="B79" s="75" t="s">
        <v>245</v>
      </c>
      <c r="C79" s="39" t="s">
        <v>246</v>
      </c>
      <c r="D79" s="23"/>
      <c r="E79" s="25" t="s">
        <v>247</v>
      </c>
      <c r="F79" s="25" t="s">
        <v>248</v>
      </c>
      <c r="G79" s="84">
        <v>10</v>
      </c>
      <c r="H79" s="24">
        <v>15900</v>
      </c>
      <c r="I79" s="23"/>
      <c r="J79" s="25"/>
      <c r="K79" s="188" t="s">
        <v>249</v>
      </c>
    </row>
    <row r="80" spans="2:11" x14ac:dyDescent="0.2">
      <c r="B80" s="85" t="s">
        <v>250</v>
      </c>
      <c r="C80" s="43" t="s">
        <v>251</v>
      </c>
      <c r="D80" s="35"/>
      <c r="E80" s="51" t="s">
        <v>252</v>
      </c>
      <c r="F80" s="51" t="s">
        <v>253</v>
      </c>
      <c r="G80" s="86">
        <v>2</v>
      </c>
      <c r="H80" s="36">
        <v>5779</v>
      </c>
      <c r="I80" s="35"/>
      <c r="J80" s="51"/>
      <c r="K80" s="188" t="s">
        <v>254</v>
      </c>
    </row>
    <row r="81" spans="1:11" x14ac:dyDescent="0.2">
      <c r="B81" s="75" t="s">
        <v>250</v>
      </c>
      <c r="C81" s="39" t="s">
        <v>251</v>
      </c>
      <c r="D81" s="23"/>
      <c r="E81" s="25" t="s">
        <v>252</v>
      </c>
      <c r="F81" s="25" t="s">
        <v>255</v>
      </c>
      <c r="G81" s="84">
        <v>2</v>
      </c>
      <c r="H81" s="24">
        <v>3408</v>
      </c>
      <c r="I81" s="23"/>
      <c r="J81" s="25"/>
      <c r="K81" s="188" t="s">
        <v>178</v>
      </c>
    </row>
    <row r="82" spans="1:11" ht="25.5" x14ac:dyDescent="0.2">
      <c r="B82" s="207" t="s">
        <v>250</v>
      </c>
      <c r="C82" s="208" t="s">
        <v>251</v>
      </c>
      <c r="D82" s="209"/>
      <c r="E82" s="210" t="s">
        <v>252</v>
      </c>
      <c r="F82" s="210" t="s">
        <v>256</v>
      </c>
      <c r="G82" s="211">
        <v>2</v>
      </c>
      <c r="H82" s="212">
        <v>5328</v>
      </c>
      <c r="I82" s="209"/>
      <c r="J82" s="210"/>
      <c r="K82" s="213" t="s">
        <v>257</v>
      </c>
    </row>
    <row r="83" spans="1:11" x14ac:dyDescent="0.2">
      <c r="B83" s="214"/>
      <c r="C83" s="214"/>
      <c r="D83" s="214"/>
      <c r="E83" s="215" t="s">
        <v>258</v>
      </c>
      <c r="F83" s="215" t="s">
        <v>259</v>
      </c>
      <c r="G83" s="254">
        <v>1</v>
      </c>
      <c r="H83" s="216">
        <v>122000</v>
      </c>
      <c r="I83" s="214"/>
      <c r="J83" s="214"/>
      <c r="K83" s="214" t="s">
        <v>260</v>
      </c>
    </row>
    <row r="84" spans="1:11" x14ac:dyDescent="0.2">
      <c r="B84" s="214"/>
      <c r="C84" s="214"/>
      <c r="D84" s="214"/>
      <c r="E84" s="215" t="s">
        <v>258</v>
      </c>
      <c r="F84" s="215" t="s">
        <v>259</v>
      </c>
      <c r="G84" s="254">
        <v>1</v>
      </c>
      <c r="H84" s="216">
        <v>-122000</v>
      </c>
      <c r="I84" s="214" t="s">
        <v>261</v>
      </c>
      <c r="J84" s="436">
        <v>42758</v>
      </c>
      <c r="K84" s="214" t="s">
        <v>260</v>
      </c>
    </row>
    <row r="86" spans="1:11" x14ac:dyDescent="0.2">
      <c r="B86" s="864" t="s">
        <v>262</v>
      </c>
      <c r="C86" s="864"/>
      <c r="D86" s="864"/>
      <c r="E86" s="864"/>
      <c r="F86" s="864"/>
      <c r="G86" s="864"/>
      <c r="H86" s="864"/>
      <c r="I86" s="864"/>
      <c r="J86" s="864"/>
      <c r="K86" s="864"/>
    </row>
    <row r="87" spans="1:11" x14ac:dyDescent="0.2">
      <c r="A87" s="654"/>
      <c r="B87" s="653"/>
      <c r="C87" s="653"/>
      <c r="D87" s="653"/>
      <c r="E87" s="653"/>
      <c r="F87" s="653"/>
      <c r="G87" s="653"/>
      <c r="H87" s="653"/>
      <c r="I87" s="653"/>
      <c r="J87" s="653"/>
    </row>
    <row r="88" spans="1:11" x14ac:dyDescent="0.2">
      <c r="A88" s="653"/>
      <c r="B88" s="16" t="s">
        <v>108</v>
      </c>
      <c r="C88" s="16" t="s">
        <v>109</v>
      </c>
      <c r="D88" s="16" t="s">
        <v>110</v>
      </c>
      <c r="E88" s="16" t="s">
        <v>111</v>
      </c>
      <c r="F88" s="16" t="s">
        <v>112</v>
      </c>
      <c r="G88" s="16" t="s">
        <v>113</v>
      </c>
      <c r="H88" s="17" t="s">
        <v>114</v>
      </c>
      <c r="I88" s="862" t="s">
        <v>115</v>
      </c>
      <c r="J88" s="862"/>
      <c r="K88" s="16" t="s">
        <v>116</v>
      </c>
    </row>
    <row r="89" spans="1:11" x14ac:dyDescent="0.2">
      <c r="B89" s="18" t="s">
        <v>117</v>
      </c>
      <c r="C89" s="18" t="s">
        <v>118</v>
      </c>
      <c r="D89" s="18" t="s">
        <v>119</v>
      </c>
      <c r="E89" s="18" t="s">
        <v>120</v>
      </c>
      <c r="F89" s="18"/>
      <c r="G89" s="18" t="s">
        <v>121</v>
      </c>
      <c r="H89" s="19" t="s">
        <v>122</v>
      </c>
      <c r="I89" s="652" t="s">
        <v>123</v>
      </c>
      <c r="J89" s="652" t="s">
        <v>124</v>
      </c>
      <c r="K89" s="18"/>
    </row>
    <row r="90" spans="1:11" x14ac:dyDescent="0.2">
      <c r="B90" s="214" t="s">
        <v>263</v>
      </c>
      <c r="C90" s="214">
        <v>125</v>
      </c>
      <c r="D90" s="214"/>
      <c r="E90" s="215" t="s">
        <v>264</v>
      </c>
      <c r="F90" s="215" t="s">
        <v>265</v>
      </c>
      <c r="G90" s="254">
        <v>1</v>
      </c>
      <c r="H90" s="216">
        <v>125803</v>
      </c>
      <c r="I90" s="214"/>
      <c r="J90" s="214"/>
      <c r="K90" s="214" t="s">
        <v>266</v>
      </c>
    </row>
    <row r="91" spans="1:11" x14ac:dyDescent="0.2">
      <c r="B91" s="214">
        <v>41477</v>
      </c>
      <c r="C91" s="214">
        <v>770127</v>
      </c>
      <c r="D91" s="214"/>
      <c r="E91" s="215"/>
      <c r="F91" s="215" t="s">
        <v>267</v>
      </c>
      <c r="G91" s="254">
        <v>2</v>
      </c>
      <c r="H91" s="216"/>
      <c r="I91" s="214"/>
      <c r="J91" s="214"/>
      <c r="K91" s="214" t="s">
        <v>268</v>
      </c>
    </row>
    <row r="92" spans="1:11" ht="25.5" x14ac:dyDescent="0.2">
      <c r="B92" s="440">
        <v>41753</v>
      </c>
      <c r="C92" s="440">
        <v>58</v>
      </c>
      <c r="D92" s="440"/>
      <c r="E92" s="441" t="s">
        <v>269</v>
      </c>
      <c r="F92" s="442" t="s">
        <v>270</v>
      </c>
      <c r="G92" s="443">
        <v>1</v>
      </c>
      <c r="H92" s="444">
        <v>44286</v>
      </c>
      <c r="I92" s="440"/>
      <c r="J92" s="440"/>
      <c r="K92" s="445" t="s">
        <v>271</v>
      </c>
    </row>
    <row r="93" spans="1:11" x14ac:dyDescent="0.2">
      <c r="B93" s="436">
        <v>42121</v>
      </c>
      <c r="C93" s="214">
        <v>77090</v>
      </c>
      <c r="D93" s="214"/>
      <c r="E93" s="215" t="s">
        <v>247</v>
      </c>
      <c r="F93" s="215" t="s">
        <v>272</v>
      </c>
      <c r="G93" s="254">
        <v>1</v>
      </c>
      <c r="H93" s="216">
        <v>3890</v>
      </c>
      <c r="I93" s="214"/>
      <c r="J93" s="214"/>
      <c r="K93" s="214" t="s">
        <v>266</v>
      </c>
    </row>
    <row r="94" spans="1:11" ht="13.5" thickBot="1" x14ac:dyDescent="0.25">
      <c r="B94" s="566">
        <v>43180</v>
      </c>
      <c r="C94" s="202"/>
      <c r="D94" s="563"/>
      <c r="E94" s="560" t="s">
        <v>1262</v>
      </c>
      <c r="F94" s="247" t="s">
        <v>1263</v>
      </c>
      <c r="G94" s="204">
        <v>1</v>
      </c>
      <c r="H94" s="216">
        <v>3846643</v>
      </c>
      <c r="I94" s="214"/>
      <c r="J94" s="214"/>
      <c r="K94" s="214" t="s">
        <v>260</v>
      </c>
    </row>
    <row r="95" spans="1:11" x14ac:dyDescent="0.2">
      <c r="B95" s="214"/>
      <c r="C95" s="214"/>
      <c r="D95" s="214"/>
      <c r="E95" s="215"/>
      <c r="F95" s="215"/>
      <c r="G95" s="254"/>
      <c r="H95" s="216"/>
      <c r="I95" s="214"/>
      <c r="J95" s="214"/>
      <c r="K95" s="214"/>
    </row>
    <row r="96" spans="1:11" x14ac:dyDescent="0.2">
      <c r="B96" s="214"/>
      <c r="C96" s="214"/>
      <c r="D96" s="214"/>
      <c r="E96" s="215"/>
      <c r="F96" s="215"/>
      <c r="G96" s="254"/>
      <c r="H96" s="216"/>
      <c r="I96" s="214"/>
      <c r="J96" s="214"/>
      <c r="K96" s="214"/>
    </row>
    <row r="97" spans="2:11" x14ac:dyDescent="0.2">
      <c r="B97" s="214"/>
      <c r="C97" s="214"/>
      <c r="D97" s="214"/>
      <c r="E97" s="215"/>
      <c r="F97" s="215"/>
      <c r="G97" s="254"/>
      <c r="H97" s="216"/>
      <c r="I97" s="214"/>
      <c r="J97" s="214"/>
      <c r="K97" s="214"/>
    </row>
    <row r="98" spans="2:11" x14ac:dyDescent="0.2">
      <c r="B98" s="214"/>
      <c r="C98" s="214"/>
      <c r="D98" s="214"/>
      <c r="E98" s="215"/>
      <c r="F98" s="215"/>
      <c r="G98" s="254"/>
      <c r="H98" s="216"/>
      <c r="I98" s="214"/>
      <c r="J98" s="214"/>
      <c r="K98" s="214"/>
    </row>
    <row r="99" spans="2:11" x14ac:dyDescent="0.2">
      <c r="B99" s="214"/>
      <c r="C99" s="214"/>
      <c r="D99" s="214"/>
      <c r="E99" s="215"/>
      <c r="F99" s="215"/>
      <c r="G99" s="254"/>
      <c r="H99" s="216"/>
      <c r="I99" s="214"/>
      <c r="J99" s="214"/>
      <c r="K99" s="214"/>
    </row>
    <row r="100" spans="2:11" x14ac:dyDescent="0.2">
      <c r="B100" s="214"/>
      <c r="C100" s="214"/>
      <c r="D100" s="214"/>
      <c r="E100" s="215"/>
      <c r="F100" s="215"/>
      <c r="G100" s="254"/>
      <c r="H100" s="216"/>
      <c r="I100" s="214"/>
      <c r="J100" s="214"/>
      <c r="K100" s="214"/>
    </row>
    <row r="101" spans="2:11" x14ac:dyDescent="0.2">
      <c r="B101" s="214"/>
      <c r="C101" s="214"/>
      <c r="D101" s="214"/>
      <c r="E101" s="215"/>
      <c r="F101" s="215"/>
      <c r="G101" s="254"/>
      <c r="H101" s="216"/>
      <c r="I101" s="214"/>
      <c r="J101" s="214"/>
      <c r="K101" s="214"/>
    </row>
    <row r="102" spans="2:11" s="446" customFormat="1" x14ac:dyDescent="0.2">
      <c r="B102" s="214"/>
      <c r="C102" s="214"/>
      <c r="D102" s="214"/>
      <c r="E102" s="215"/>
      <c r="F102" s="215"/>
      <c r="G102" s="254"/>
      <c r="H102" s="216"/>
      <c r="I102" s="214"/>
      <c r="J102" s="214"/>
      <c r="K102" s="214"/>
    </row>
    <row r="103" spans="2:11" x14ac:dyDescent="0.2">
      <c r="B103" s="214"/>
      <c r="C103" s="214"/>
      <c r="D103" s="214"/>
      <c r="E103" s="215"/>
      <c r="F103" s="215"/>
      <c r="G103" s="254"/>
      <c r="H103" s="216"/>
      <c r="I103" s="214"/>
      <c r="J103" s="214"/>
      <c r="K103" s="214"/>
    </row>
    <row r="104" spans="2:11" x14ac:dyDescent="0.2">
      <c r="B104" s="214"/>
      <c r="C104" s="214"/>
      <c r="D104" s="214"/>
      <c r="E104" s="215"/>
      <c r="F104" s="215"/>
      <c r="G104" s="254"/>
      <c r="H104" s="216"/>
      <c r="I104" s="214"/>
      <c r="J104" s="214"/>
      <c r="K104" s="214"/>
    </row>
    <row r="105" spans="2:11" x14ac:dyDescent="0.2">
      <c r="B105" s="214"/>
      <c r="C105" s="214"/>
      <c r="D105" s="214"/>
      <c r="E105" s="215"/>
      <c r="F105" s="215"/>
      <c r="G105" s="254"/>
      <c r="H105" s="216"/>
      <c r="I105" s="214"/>
      <c r="J105" s="214"/>
      <c r="K105" s="214"/>
    </row>
    <row r="106" spans="2:11" x14ac:dyDescent="0.2">
      <c r="B106" s="214"/>
      <c r="C106" s="214"/>
      <c r="D106" s="214"/>
      <c r="E106" s="215"/>
      <c r="F106" s="215"/>
      <c r="G106" s="254"/>
      <c r="H106" s="216"/>
      <c r="I106" s="214"/>
      <c r="J106" s="214"/>
      <c r="K106" s="214"/>
    </row>
    <row r="107" spans="2:11" x14ac:dyDescent="0.2">
      <c r="B107" s="214"/>
      <c r="C107" s="214"/>
      <c r="D107" s="214"/>
      <c r="E107" s="215"/>
      <c r="F107" s="215"/>
      <c r="G107" s="254"/>
      <c r="H107" s="216"/>
      <c r="I107" s="214"/>
      <c r="J107" s="214"/>
      <c r="K107" s="214"/>
    </row>
    <row r="108" spans="2:11" x14ac:dyDescent="0.2">
      <c r="B108" s="214"/>
      <c r="C108" s="214"/>
      <c r="D108" s="214"/>
      <c r="E108" s="215"/>
      <c r="F108" s="215"/>
      <c r="G108" s="254"/>
      <c r="H108" s="216"/>
      <c r="I108" s="214"/>
      <c r="J108" s="214"/>
      <c r="K108" s="214"/>
    </row>
    <row r="109" spans="2:11" x14ac:dyDescent="0.2">
      <c r="B109" s="214"/>
      <c r="C109" s="214"/>
      <c r="D109" s="214"/>
      <c r="E109" s="215"/>
      <c r="F109" s="215"/>
      <c r="G109" s="254"/>
      <c r="H109" s="216"/>
      <c r="I109" s="214"/>
      <c r="J109" s="214"/>
      <c r="K109" s="214"/>
    </row>
    <row r="110" spans="2:11" x14ac:dyDescent="0.2">
      <c r="B110" s="214"/>
      <c r="C110" s="214"/>
      <c r="D110" s="214"/>
      <c r="E110" s="215"/>
      <c r="F110" s="215"/>
      <c r="G110" s="254"/>
      <c r="H110" s="216"/>
      <c r="I110" s="214"/>
      <c r="J110" s="214"/>
      <c r="K110" s="214"/>
    </row>
    <row r="111" spans="2:11" x14ac:dyDescent="0.2">
      <c r="B111" s="214"/>
      <c r="C111" s="214"/>
      <c r="D111" s="214"/>
      <c r="E111" s="215"/>
      <c r="F111" s="215"/>
      <c r="G111" s="254"/>
      <c r="H111" s="216"/>
      <c r="I111" s="214"/>
      <c r="J111" s="214"/>
      <c r="K111" s="214"/>
    </row>
    <row r="112" spans="2:11" x14ac:dyDescent="0.2">
      <c r="B112" s="214"/>
      <c r="C112" s="214"/>
      <c r="D112" s="214"/>
      <c r="E112" s="215"/>
      <c r="F112" s="215"/>
      <c r="G112" s="254"/>
      <c r="H112" s="216"/>
      <c r="I112" s="214"/>
      <c r="J112" s="214"/>
      <c r="K112" s="214"/>
    </row>
    <row r="113" spans="2:11" x14ac:dyDescent="0.2">
      <c r="B113" s="214"/>
      <c r="C113" s="214"/>
      <c r="D113" s="214"/>
      <c r="E113" s="215"/>
      <c r="F113" s="215"/>
      <c r="G113" s="254"/>
      <c r="H113" s="216"/>
      <c r="I113" s="214"/>
      <c r="J113" s="214"/>
      <c r="K113" s="214"/>
    </row>
    <row r="114" spans="2:11" x14ac:dyDescent="0.2">
      <c r="B114" s="214"/>
      <c r="C114" s="214"/>
      <c r="D114" s="214"/>
      <c r="E114" s="215"/>
      <c r="F114" s="215"/>
      <c r="G114" s="254"/>
      <c r="H114" s="216"/>
      <c r="I114" s="214"/>
      <c r="J114" s="214"/>
      <c r="K114" s="214"/>
    </row>
    <row r="115" spans="2:11" x14ac:dyDescent="0.2">
      <c r="B115" s="214"/>
      <c r="C115" s="214"/>
      <c r="D115" s="214"/>
      <c r="E115" s="215"/>
      <c r="F115" s="215"/>
      <c r="G115" s="254"/>
      <c r="H115" s="216"/>
      <c r="I115" s="214"/>
      <c r="J115" s="214"/>
      <c r="K115" s="214"/>
    </row>
    <row r="116" spans="2:11" x14ac:dyDescent="0.2">
      <c r="B116" s="214"/>
      <c r="C116" s="214"/>
      <c r="D116" s="214"/>
      <c r="E116" s="215"/>
      <c r="F116" s="215"/>
      <c r="G116" s="254"/>
      <c r="H116" s="216"/>
      <c r="I116" s="214"/>
      <c r="J116" s="214"/>
      <c r="K116" s="214"/>
    </row>
    <row r="117" spans="2:11" x14ac:dyDescent="0.2">
      <c r="B117" s="214"/>
      <c r="C117" s="214"/>
      <c r="D117" s="214"/>
      <c r="E117" s="215"/>
      <c r="F117" s="215"/>
      <c r="G117" s="254"/>
      <c r="H117" s="216"/>
      <c r="I117" s="214"/>
      <c r="J117" s="214"/>
      <c r="K117" s="214"/>
    </row>
    <row r="118" spans="2:11" x14ac:dyDescent="0.2">
      <c r="B118" s="214"/>
      <c r="C118" s="214"/>
      <c r="D118" s="214"/>
      <c r="E118" s="215"/>
      <c r="F118" s="215"/>
      <c r="G118" s="254"/>
      <c r="H118" s="216"/>
      <c r="I118" s="214"/>
      <c r="J118" s="214"/>
      <c r="K118" s="214"/>
    </row>
    <row r="119" spans="2:11" x14ac:dyDescent="0.2">
      <c r="B119" s="214"/>
      <c r="C119" s="214"/>
      <c r="D119" s="214"/>
      <c r="E119" s="215"/>
      <c r="F119" s="215"/>
      <c r="G119" s="254"/>
      <c r="H119" s="216"/>
      <c r="I119" s="214"/>
      <c r="J119" s="214"/>
      <c r="K119" s="214"/>
    </row>
    <row r="120" spans="2:11" x14ac:dyDescent="0.2">
      <c r="B120" s="214"/>
      <c r="C120" s="214"/>
      <c r="D120" s="214"/>
      <c r="E120" s="215"/>
      <c r="F120" s="215"/>
      <c r="G120" s="254"/>
      <c r="H120" s="216"/>
      <c r="I120" s="214"/>
      <c r="J120" s="214"/>
      <c r="K120" s="214"/>
    </row>
    <row r="121" spans="2:11" x14ac:dyDescent="0.2">
      <c r="B121" s="214"/>
      <c r="C121" s="214"/>
      <c r="D121" s="214"/>
      <c r="E121" s="215"/>
      <c r="F121" s="215"/>
      <c r="G121" s="254"/>
      <c r="H121" s="216"/>
      <c r="I121" s="214"/>
      <c r="J121" s="214"/>
      <c r="K121" s="214"/>
    </row>
    <row r="122" spans="2:11" x14ac:dyDescent="0.2">
      <c r="B122" s="214"/>
      <c r="C122" s="214"/>
      <c r="D122" s="214"/>
      <c r="E122" s="215"/>
      <c r="F122" s="215"/>
      <c r="G122" s="254"/>
      <c r="H122" s="216"/>
      <c r="I122" s="214"/>
      <c r="J122" s="214"/>
      <c r="K122" s="214"/>
    </row>
    <row r="123" spans="2:11" x14ac:dyDescent="0.2">
      <c r="B123" s="219"/>
      <c r="C123" s="219"/>
      <c r="D123" s="219"/>
      <c r="E123" s="220"/>
      <c r="F123" s="220"/>
      <c r="G123" s="255"/>
      <c r="H123" s="221"/>
      <c r="I123" s="219"/>
      <c r="J123" s="219"/>
      <c r="K123" s="219"/>
    </row>
    <row r="127" spans="2:11" ht="15" x14ac:dyDescent="0.2">
      <c r="B127" s="1" t="s">
        <v>273</v>
      </c>
      <c r="C127" s="1"/>
      <c r="D127" s="1" t="s">
        <v>274</v>
      </c>
      <c r="F127" s="11" t="s">
        <v>275</v>
      </c>
      <c r="G127" s="649" t="s">
        <v>276</v>
      </c>
      <c r="H127" s="1"/>
      <c r="J127" s="1"/>
    </row>
  </sheetData>
  <mergeCells count="5">
    <mergeCell ref="I4:J4"/>
    <mergeCell ref="B44:K44"/>
    <mergeCell ref="I46:J46"/>
    <mergeCell ref="I88:J88"/>
    <mergeCell ref="B86:K86"/>
  </mergeCells>
  <pageMargins left="0.97986111111111118" right="0.31527777777777777" top="0.60972222222222228" bottom="0.14027777777777778" header="0.51180555555555562" footer="0.51180555555555562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167"/>
  <sheetViews>
    <sheetView topLeftCell="A93" zoomScaleNormal="100" workbookViewId="0">
      <selection activeCell="F105" sqref="F105"/>
    </sheetView>
  </sheetViews>
  <sheetFormatPr defaultRowHeight="12.75" x14ac:dyDescent="0.2"/>
  <cols>
    <col min="1" max="1" width="2" style="13" customWidth="1"/>
    <col min="2" max="2" width="11.140625" style="13" customWidth="1"/>
    <col min="3" max="3" width="7.42578125" style="13" bestFit="1" customWidth="1"/>
    <col min="4" max="4" width="6.42578125" style="13" customWidth="1"/>
    <col min="5" max="5" width="23.5703125" style="13" customWidth="1"/>
    <col min="6" max="6" width="27.7109375" style="13" customWidth="1"/>
    <col min="7" max="7" width="7.85546875" style="13" customWidth="1"/>
    <col min="8" max="8" width="12.7109375" style="14" customWidth="1"/>
    <col min="9" max="10" width="10.7109375" style="13" customWidth="1"/>
    <col min="11" max="11" width="14.28515625" style="13" customWidth="1"/>
    <col min="12" max="16384" width="9.140625" style="13"/>
  </cols>
  <sheetData>
    <row r="2" spans="2:11" ht="18.75" x14ac:dyDescent="0.3">
      <c r="B2" s="15" t="s">
        <v>106</v>
      </c>
      <c r="C2" s="15"/>
      <c r="D2" s="8"/>
      <c r="E2" s="1" t="s">
        <v>277</v>
      </c>
    </row>
    <row r="4" spans="2:11" x14ac:dyDescent="0.2">
      <c r="B4" s="16" t="s">
        <v>108</v>
      </c>
      <c r="C4" s="16" t="s">
        <v>109</v>
      </c>
      <c r="D4" s="16" t="s">
        <v>110</v>
      </c>
      <c r="E4" s="16" t="s">
        <v>111</v>
      </c>
      <c r="F4" s="16" t="s">
        <v>112</v>
      </c>
      <c r="G4" s="16" t="s">
        <v>113</v>
      </c>
      <c r="H4" s="17" t="s">
        <v>114</v>
      </c>
      <c r="I4" s="16" t="s">
        <v>115</v>
      </c>
      <c r="J4" s="16"/>
      <c r="K4" s="16" t="s">
        <v>116</v>
      </c>
    </row>
    <row r="5" spans="2:11" x14ac:dyDescent="0.2">
      <c r="B5" s="18" t="s">
        <v>117</v>
      </c>
      <c r="C5" s="18" t="s">
        <v>118</v>
      </c>
      <c r="D5" s="18" t="s">
        <v>119</v>
      </c>
      <c r="E5" s="18" t="s">
        <v>120</v>
      </c>
      <c r="F5" s="18"/>
      <c r="G5" s="18" t="s">
        <v>121</v>
      </c>
      <c r="H5" s="19" t="s">
        <v>122</v>
      </c>
      <c r="I5" s="18" t="s">
        <v>123</v>
      </c>
      <c r="J5" s="18" t="s">
        <v>124</v>
      </c>
      <c r="K5" s="18"/>
    </row>
    <row r="6" spans="2:11" x14ac:dyDescent="0.2">
      <c r="B6" s="46"/>
      <c r="C6" s="46"/>
      <c r="D6" s="46"/>
      <c r="E6" s="52" t="s">
        <v>278</v>
      </c>
      <c r="F6" s="46" t="s">
        <v>279</v>
      </c>
      <c r="G6" s="46">
        <v>2</v>
      </c>
      <c r="H6" s="47">
        <v>2000</v>
      </c>
      <c r="I6" s="46"/>
      <c r="J6" s="46"/>
      <c r="K6" s="46"/>
    </row>
    <row r="7" spans="2:11" x14ac:dyDescent="0.2">
      <c r="B7" s="23"/>
      <c r="C7" s="23"/>
      <c r="D7" s="23"/>
      <c r="E7" s="25" t="s">
        <v>278</v>
      </c>
      <c r="F7" s="25" t="s">
        <v>280</v>
      </c>
      <c r="G7" s="23">
        <v>1</v>
      </c>
      <c r="H7" s="24">
        <v>852</v>
      </c>
      <c r="I7" s="23"/>
      <c r="J7" s="23"/>
      <c r="K7" s="194" t="s">
        <v>281</v>
      </c>
    </row>
    <row r="8" spans="2:11" x14ac:dyDescent="0.2">
      <c r="B8" s="23"/>
      <c r="C8" s="23"/>
      <c r="D8" s="23"/>
      <c r="E8" s="25" t="s">
        <v>282</v>
      </c>
      <c r="F8" s="25" t="s">
        <v>283</v>
      </c>
      <c r="G8" s="23">
        <v>1</v>
      </c>
      <c r="H8" s="24">
        <v>600</v>
      </c>
      <c r="I8" s="23"/>
      <c r="J8" s="23"/>
      <c r="K8" s="194" t="s">
        <v>284</v>
      </c>
    </row>
    <row r="9" spans="2:11" x14ac:dyDescent="0.2">
      <c r="B9" s="23"/>
      <c r="C9" s="23"/>
      <c r="D9" s="23"/>
      <c r="E9" s="25" t="s">
        <v>282</v>
      </c>
      <c r="F9" s="25" t="s">
        <v>285</v>
      </c>
      <c r="G9" s="25">
        <v>1</v>
      </c>
      <c r="H9" s="24">
        <v>880</v>
      </c>
      <c r="I9" s="23"/>
      <c r="J9" s="23"/>
      <c r="K9" s="23"/>
    </row>
    <row r="10" spans="2:11" x14ac:dyDescent="0.2">
      <c r="B10" s="23"/>
      <c r="C10" s="23"/>
      <c r="D10" s="23"/>
      <c r="E10" s="25" t="s">
        <v>286</v>
      </c>
      <c r="F10" s="25" t="s">
        <v>287</v>
      </c>
      <c r="G10" s="25">
        <v>1</v>
      </c>
      <c r="H10" s="24">
        <v>1342</v>
      </c>
      <c r="I10" s="23"/>
      <c r="J10" s="33"/>
      <c r="K10" s="194"/>
    </row>
    <row r="11" spans="2:11" x14ac:dyDescent="0.2">
      <c r="B11" s="23"/>
      <c r="C11" s="23"/>
      <c r="D11" s="23"/>
      <c r="E11" s="25" t="s">
        <v>282</v>
      </c>
      <c r="F11" s="25" t="s">
        <v>288</v>
      </c>
      <c r="G11" s="25">
        <v>1</v>
      </c>
      <c r="H11" s="24">
        <v>567</v>
      </c>
      <c r="I11" s="23"/>
      <c r="J11" s="23"/>
      <c r="K11" s="23"/>
    </row>
    <row r="12" spans="2:11" x14ac:dyDescent="0.2">
      <c r="B12" s="23"/>
      <c r="C12" s="23"/>
      <c r="D12" s="23"/>
      <c r="E12" s="25" t="s">
        <v>289</v>
      </c>
      <c r="F12" s="25" t="s">
        <v>290</v>
      </c>
      <c r="G12" s="25">
        <v>1</v>
      </c>
      <c r="H12" s="24">
        <v>350</v>
      </c>
      <c r="I12" s="23"/>
      <c r="J12" s="33"/>
      <c r="K12" s="194"/>
    </row>
    <row r="13" spans="2:11" x14ac:dyDescent="0.2">
      <c r="B13" s="23"/>
      <c r="C13" s="23"/>
      <c r="D13" s="23"/>
      <c r="E13" s="25" t="s">
        <v>291</v>
      </c>
      <c r="F13" s="25" t="s">
        <v>292</v>
      </c>
      <c r="G13" s="25">
        <v>1</v>
      </c>
      <c r="H13" s="24">
        <v>3430</v>
      </c>
      <c r="I13" s="23"/>
      <c r="J13" s="23"/>
      <c r="K13" s="23"/>
    </row>
    <row r="14" spans="2:11" x14ac:dyDescent="0.2">
      <c r="B14" s="23"/>
      <c r="C14" s="23"/>
      <c r="D14" s="23"/>
      <c r="E14" s="25" t="s">
        <v>291</v>
      </c>
      <c r="F14" s="25" t="s">
        <v>293</v>
      </c>
      <c r="G14" s="25">
        <v>1</v>
      </c>
      <c r="H14" s="24">
        <v>5394</v>
      </c>
      <c r="I14" s="23"/>
      <c r="J14" s="23"/>
      <c r="K14" s="23"/>
    </row>
    <row r="15" spans="2:11" x14ac:dyDescent="0.2">
      <c r="B15" s="23"/>
      <c r="C15" s="23"/>
      <c r="D15" s="23"/>
      <c r="E15" s="25" t="s">
        <v>291</v>
      </c>
      <c r="F15" s="23" t="s">
        <v>294</v>
      </c>
      <c r="G15" s="23">
        <v>1</v>
      </c>
      <c r="H15" s="24">
        <v>4522</v>
      </c>
      <c r="I15" s="23"/>
      <c r="J15" s="33"/>
      <c r="K15" s="194"/>
    </row>
    <row r="16" spans="2:11" x14ac:dyDescent="0.2">
      <c r="B16" s="23"/>
      <c r="C16" s="23"/>
      <c r="D16" s="23"/>
      <c r="E16" s="25" t="s">
        <v>291</v>
      </c>
      <c r="F16" s="23" t="s">
        <v>295</v>
      </c>
      <c r="G16" s="23">
        <v>1</v>
      </c>
      <c r="H16" s="24">
        <v>1749</v>
      </c>
      <c r="I16" s="23"/>
      <c r="J16" s="23"/>
      <c r="K16" s="23"/>
    </row>
    <row r="17" spans="2:11" x14ac:dyDescent="0.2">
      <c r="B17" s="23"/>
      <c r="C17" s="23"/>
      <c r="D17" s="23"/>
      <c r="E17" s="25" t="s">
        <v>291</v>
      </c>
      <c r="F17" s="23" t="s">
        <v>296</v>
      </c>
      <c r="G17" s="23">
        <v>1</v>
      </c>
      <c r="H17" s="24">
        <v>2031</v>
      </c>
      <c r="I17" s="23"/>
      <c r="J17" s="23"/>
      <c r="K17" s="23"/>
    </row>
    <row r="18" spans="2:11" x14ac:dyDescent="0.2">
      <c r="B18" s="23"/>
      <c r="C18" s="23"/>
      <c r="D18" s="23"/>
      <c r="E18" s="25" t="s">
        <v>291</v>
      </c>
      <c r="F18" s="23" t="s">
        <v>297</v>
      </c>
      <c r="G18" s="23">
        <v>2</v>
      </c>
      <c r="H18" s="24">
        <v>1956</v>
      </c>
      <c r="I18" s="23"/>
      <c r="J18" s="23"/>
      <c r="K18" s="23"/>
    </row>
    <row r="19" spans="2:11" x14ac:dyDescent="0.2">
      <c r="B19" s="23"/>
      <c r="C19" s="23"/>
      <c r="D19" s="23"/>
      <c r="E19" s="25" t="s">
        <v>291</v>
      </c>
      <c r="F19" s="23" t="s">
        <v>298</v>
      </c>
      <c r="G19" s="23">
        <v>1</v>
      </c>
      <c r="H19" s="24">
        <v>1165</v>
      </c>
      <c r="I19" s="23"/>
      <c r="J19" s="23"/>
      <c r="K19" s="23"/>
    </row>
    <row r="20" spans="2:11" x14ac:dyDescent="0.2">
      <c r="B20" s="23"/>
      <c r="C20" s="23"/>
      <c r="D20" s="23"/>
      <c r="E20" s="25" t="s">
        <v>299</v>
      </c>
      <c r="F20" s="23" t="s">
        <v>300</v>
      </c>
      <c r="G20" s="23">
        <v>1</v>
      </c>
      <c r="H20" s="24">
        <v>23988</v>
      </c>
      <c r="I20" s="23"/>
      <c r="J20" s="23"/>
      <c r="K20" s="23" t="s">
        <v>301</v>
      </c>
    </row>
    <row r="21" spans="2:11" x14ac:dyDescent="0.2">
      <c r="B21" s="23"/>
      <c r="C21" s="23"/>
      <c r="D21" s="23"/>
      <c r="E21" s="25" t="s">
        <v>302</v>
      </c>
      <c r="F21" s="23" t="s">
        <v>303</v>
      </c>
      <c r="G21" s="23">
        <v>1</v>
      </c>
      <c r="H21" s="24">
        <v>18239</v>
      </c>
      <c r="I21" s="23"/>
      <c r="J21" s="23"/>
      <c r="K21" s="23"/>
    </row>
    <row r="22" spans="2:11" x14ac:dyDescent="0.2">
      <c r="B22" s="23"/>
      <c r="C22" s="23"/>
      <c r="D22" s="23"/>
      <c r="E22" s="25" t="s">
        <v>304</v>
      </c>
      <c r="F22" s="23" t="s">
        <v>305</v>
      </c>
      <c r="G22" s="23">
        <v>1</v>
      </c>
      <c r="H22" s="24">
        <v>1170</v>
      </c>
      <c r="I22" s="23"/>
      <c r="J22" s="23"/>
      <c r="K22" s="23"/>
    </row>
    <row r="23" spans="2:11" x14ac:dyDescent="0.2">
      <c r="B23" s="23"/>
      <c r="C23" s="23"/>
      <c r="D23" s="23"/>
      <c r="E23" s="23" t="s">
        <v>306</v>
      </c>
      <c r="F23" s="23" t="s">
        <v>307</v>
      </c>
      <c r="G23" s="25">
        <v>1</v>
      </c>
      <c r="H23" s="24">
        <f>25844+28202+7067+1712+1676</f>
        <v>64501</v>
      </c>
      <c r="I23" s="23"/>
      <c r="J23" s="23"/>
      <c r="K23" s="23"/>
    </row>
    <row r="24" spans="2:11" x14ac:dyDescent="0.2">
      <c r="B24" s="23"/>
      <c r="C24" s="23"/>
      <c r="D24" s="23"/>
      <c r="E24" s="23" t="s">
        <v>308</v>
      </c>
      <c r="F24" s="23" t="s">
        <v>309</v>
      </c>
      <c r="G24" s="23">
        <v>1</v>
      </c>
      <c r="H24" s="24">
        <v>1500</v>
      </c>
      <c r="I24" s="23"/>
      <c r="J24" s="23"/>
      <c r="K24" s="23"/>
    </row>
    <row r="25" spans="2:11" x14ac:dyDescent="0.2">
      <c r="B25" s="23"/>
      <c r="C25" s="23"/>
      <c r="D25" s="23"/>
      <c r="E25" s="23"/>
      <c r="F25" s="23" t="s">
        <v>310</v>
      </c>
      <c r="G25" s="23">
        <v>2</v>
      </c>
      <c r="H25" s="24">
        <v>600</v>
      </c>
      <c r="I25" s="23"/>
      <c r="J25" s="23"/>
      <c r="K25" s="23"/>
    </row>
    <row r="26" spans="2:11" x14ac:dyDescent="0.2">
      <c r="B26" s="23"/>
      <c r="C26" s="23"/>
      <c r="D26" s="23"/>
      <c r="E26" s="23"/>
      <c r="F26" s="23" t="s">
        <v>311</v>
      </c>
      <c r="G26" s="23">
        <v>1</v>
      </c>
      <c r="H26" s="24">
        <v>2520.3000000000002</v>
      </c>
      <c r="I26" s="23"/>
      <c r="J26" s="23"/>
      <c r="K26" s="194" t="s">
        <v>312</v>
      </c>
    </row>
    <row r="27" spans="2:11" x14ac:dyDescent="0.2">
      <c r="B27" s="23"/>
      <c r="C27" s="23"/>
      <c r="D27" s="23"/>
      <c r="E27" s="23" t="s">
        <v>313</v>
      </c>
      <c r="F27" s="23" t="s">
        <v>314</v>
      </c>
      <c r="G27" s="23">
        <v>1</v>
      </c>
      <c r="H27" s="24">
        <v>2200</v>
      </c>
      <c r="I27" s="23"/>
      <c r="J27" s="23"/>
      <c r="K27" s="23"/>
    </row>
    <row r="28" spans="2:11" x14ac:dyDescent="0.2">
      <c r="B28" s="23">
        <v>41116</v>
      </c>
      <c r="C28" s="23"/>
      <c r="D28" s="23"/>
      <c r="E28" s="23" t="s">
        <v>315</v>
      </c>
      <c r="F28" s="23" t="s">
        <v>316</v>
      </c>
      <c r="G28" s="23">
        <v>1</v>
      </c>
      <c r="H28" s="24">
        <v>77874</v>
      </c>
      <c r="I28" s="23"/>
      <c r="J28" s="23"/>
      <c r="K28" s="194"/>
    </row>
    <row r="29" spans="2:11" x14ac:dyDescent="0.2">
      <c r="B29" s="23"/>
      <c r="C29" s="23"/>
      <c r="D29" s="23"/>
      <c r="E29" s="23"/>
      <c r="F29" s="23" t="s">
        <v>317</v>
      </c>
      <c r="G29" s="23">
        <v>1</v>
      </c>
      <c r="H29" s="24">
        <v>1055</v>
      </c>
      <c r="I29" s="23"/>
      <c r="J29" s="23"/>
      <c r="K29" s="194"/>
    </row>
    <row r="30" spans="2:11" x14ac:dyDescent="0.2">
      <c r="B30" s="23"/>
      <c r="C30" s="23"/>
      <c r="D30" s="23"/>
      <c r="E30" s="23"/>
      <c r="F30" s="23" t="s">
        <v>318</v>
      </c>
      <c r="G30" s="23">
        <v>1</v>
      </c>
      <c r="H30" s="24">
        <v>1059.8</v>
      </c>
      <c r="I30" s="23"/>
      <c r="J30" s="23"/>
      <c r="K30" s="23"/>
    </row>
    <row r="31" spans="2:11" x14ac:dyDescent="0.2">
      <c r="B31" s="23"/>
      <c r="C31" s="23"/>
      <c r="D31" s="23"/>
      <c r="E31" s="23"/>
      <c r="F31" s="23" t="s">
        <v>319</v>
      </c>
      <c r="G31" s="23">
        <v>1</v>
      </c>
      <c r="H31" s="24">
        <v>599</v>
      </c>
      <c r="I31" s="23"/>
      <c r="J31" s="23"/>
      <c r="K31" s="23"/>
    </row>
    <row r="32" spans="2:11" x14ac:dyDescent="0.2">
      <c r="B32" s="23"/>
      <c r="C32" s="23"/>
      <c r="D32" s="23"/>
      <c r="E32" s="23"/>
      <c r="F32" s="23" t="s">
        <v>320</v>
      </c>
      <c r="G32" s="23">
        <v>4</v>
      </c>
      <c r="H32" s="24"/>
      <c r="I32" s="23"/>
      <c r="J32" s="23"/>
      <c r="K32" s="23"/>
    </row>
    <row r="33" spans="2:11" x14ac:dyDescent="0.2">
      <c r="B33" s="23"/>
      <c r="C33" s="23"/>
      <c r="D33" s="23"/>
      <c r="E33" s="23"/>
      <c r="F33" s="23" t="s">
        <v>321</v>
      </c>
      <c r="G33" s="23">
        <v>2</v>
      </c>
      <c r="H33" s="24">
        <v>928</v>
      </c>
      <c r="I33" s="23"/>
      <c r="J33" s="23"/>
      <c r="K33" s="23" t="s">
        <v>322</v>
      </c>
    </row>
    <row r="34" spans="2:11" x14ac:dyDescent="0.2">
      <c r="B34" s="23" t="s">
        <v>323</v>
      </c>
      <c r="C34" s="23"/>
      <c r="D34" s="23"/>
      <c r="E34" s="23"/>
      <c r="F34" s="23" t="s">
        <v>324</v>
      </c>
      <c r="G34" s="23">
        <v>1</v>
      </c>
      <c r="H34" s="24">
        <v>3685.5</v>
      </c>
      <c r="I34" s="23"/>
      <c r="J34" s="23"/>
      <c r="K34" s="23"/>
    </row>
    <row r="35" spans="2:11" x14ac:dyDescent="0.2">
      <c r="B35" s="23" t="s">
        <v>325</v>
      </c>
      <c r="C35" s="23"/>
      <c r="D35" s="23"/>
      <c r="E35" s="23"/>
      <c r="F35" s="23" t="s">
        <v>326</v>
      </c>
      <c r="G35" s="23">
        <v>1</v>
      </c>
      <c r="H35" s="24">
        <v>5197.5</v>
      </c>
      <c r="I35" s="23"/>
      <c r="J35" s="23"/>
      <c r="K35" s="23"/>
    </row>
    <row r="36" spans="2:11" s="30" customFormat="1" x14ac:dyDescent="0.2">
      <c r="B36" s="23" t="s">
        <v>327</v>
      </c>
      <c r="C36" s="23"/>
      <c r="D36" s="23"/>
      <c r="E36" s="35" t="s">
        <v>328</v>
      </c>
      <c r="F36" s="35" t="s">
        <v>329</v>
      </c>
      <c r="G36" s="35">
        <v>1</v>
      </c>
      <c r="H36" s="36">
        <v>4069</v>
      </c>
      <c r="I36" s="23"/>
      <c r="J36" s="23"/>
      <c r="K36" s="23"/>
    </row>
    <row r="37" spans="2:11" s="30" customFormat="1" x14ac:dyDescent="0.2">
      <c r="B37" s="35" t="s">
        <v>330</v>
      </c>
      <c r="C37" s="35"/>
      <c r="D37" s="35"/>
      <c r="E37" s="35"/>
      <c r="F37" s="35" t="s">
        <v>331</v>
      </c>
      <c r="G37" s="35">
        <v>8</v>
      </c>
      <c r="H37" s="36">
        <v>7200</v>
      </c>
      <c r="I37" s="35"/>
      <c r="J37" s="35"/>
      <c r="K37" s="35"/>
    </row>
    <row r="38" spans="2:11" s="30" customFormat="1" x14ac:dyDescent="0.2">
      <c r="B38" s="23" t="s">
        <v>332</v>
      </c>
      <c r="C38" s="23"/>
      <c r="D38" s="23"/>
      <c r="E38" s="23" t="s">
        <v>333</v>
      </c>
      <c r="F38" s="23" t="s">
        <v>334</v>
      </c>
      <c r="G38" s="23">
        <v>1</v>
      </c>
      <c r="H38" s="24">
        <v>2253.8000000000002</v>
      </c>
      <c r="I38" s="23"/>
      <c r="J38" s="23"/>
      <c r="K38" s="23"/>
    </row>
    <row r="39" spans="2:11" x14ac:dyDescent="0.2">
      <c r="B39" s="189"/>
      <c r="C39" s="189"/>
      <c r="D39" s="189"/>
      <c r="E39" s="190" t="s">
        <v>333</v>
      </c>
      <c r="F39" s="190" t="s">
        <v>335</v>
      </c>
      <c r="G39" s="190">
        <v>1</v>
      </c>
      <c r="H39" s="192">
        <v>6990</v>
      </c>
      <c r="I39" s="189"/>
      <c r="J39" s="189"/>
      <c r="K39" s="189"/>
    </row>
    <row r="40" spans="2:11" x14ac:dyDescent="0.2">
      <c r="B40" s="30"/>
      <c r="C40" s="30"/>
      <c r="D40" s="30"/>
      <c r="E40" s="31"/>
      <c r="F40" s="31"/>
      <c r="G40" s="31"/>
      <c r="H40" s="32"/>
      <c r="I40" s="30"/>
      <c r="J40" s="30"/>
      <c r="K40" s="30"/>
    </row>
    <row r="41" spans="2:11" x14ac:dyDescent="0.2">
      <c r="B41" s="30"/>
      <c r="C41" s="30"/>
      <c r="D41" s="30"/>
      <c r="E41" s="31"/>
      <c r="F41" s="31"/>
      <c r="G41" s="31"/>
      <c r="H41" s="32"/>
      <c r="I41" s="30"/>
      <c r="J41" s="30"/>
      <c r="K41" s="30"/>
    </row>
    <row r="42" spans="2:11" x14ac:dyDescent="0.2">
      <c r="B42" s="30"/>
      <c r="C42" s="30"/>
      <c r="D42" s="30"/>
      <c r="E42" s="31"/>
      <c r="F42" s="31"/>
      <c r="G42" s="31"/>
      <c r="H42" s="32"/>
      <c r="I42" s="30"/>
      <c r="J42" s="30"/>
      <c r="K42" s="30"/>
    </row>
    <row r="43" spans="2:11" s="30" customFormat="1" ht="15" x14ac:dyDescent="0.2">
      <c r="B43" s="1"/>
      <c r="C43" s="1"/>
      <c r="D43" s="1"/>
      <c r="E43" s="13"/>
      <c r="F43" s="11"/>
      <c r="G43" s="1"/>
      <c r="H43" s="1"/>
      <c r="I43" s="13"/>
      <c r="J43" s="1"/>
      <c r="K43" s="13"/>
    </row>
    <row r="44" spans="2:11" s="30" customFormat="1" x14ac:dyDescent="0.2">
      <c r="B44" s="863" t="s">
        <v>182</v>
      </c>
      <c r="C44" s="863"/>
      <c r="D44" s="863"/>
      <c r="E44" s="863"/>
      <c r="F44" s="863"/>
      <c r="G44" s="863"/>
      <c r="H44" s="863"/>
      <c r="I44" s="863"/>
      <c r="J44" s="863"/>
      <c r="K44" s="863"/>
    </row>
    <row r="45" spans="2:11" s="30" customFormat="1" x14ac:dyDescent="0.2">
      <c r="B45" s="16" t="s">
        <v>108</v>
      </c>
      <c r="C45" s="16" t="s">
        <v>109</v>
      </c>
      <c r="D45" s="16" t="s">
        <v>110</v>
      </c>
      <c r="E45" s="16" t="s">
        <v>111</v>
      </c>
      <c r="F45" s="16" t="s">
        <v>112</v>
      </c>
      <c r="G45" s="16" t="s">
        <v>113</v>
      </c>
      <c r="H45" s="17" t="s">
        <v>114</v>
      </c>
      <c r="I45" s="16" t="s">
        <v>115</v>
      </c>
      <c r="J45" s="16"/>
      <c r="K45" s="16" t="s">
        <v>116</v>
      </c>
    </row>
    <row r="46" spans="2:11" x14ac:dyDescent="0.2">
      <c r="B46" s="18" t="s">
        <v>117</v>
      </c>
      <c r="C46" s="18" t="s">
        <v>118</v>
      </c>
      <c r="D46" s="18" t="s">
        <v>119</v>
      </c>
      <c r="E46" s="18" t="s">
        <v>120</v>
      </c>
      <c r="F46" s="18"/>
      <c r="G46" s="18" t="s">
        <v>121</v>
      </c>
      <c r="H46" s="19" t="s">
        <v>122</v>
      </c>
      <c r="I46" s="18" t="s">
        <v>123</v>
      </c>
      <c r="J46" s="18" t="s">
        <v>124</v>
      </c>
      <c r="K46" s="18"/>
    </row>
    <row r="47" spans="2:11" x14ac:dyDescent="0.2">
      <c r="B47" s="55" t="s">
        <v>336</v>
      </c>
      <c r="C47" s="34">
        <v>5</v>
      </c>
      <c r="D47" s="23"/>
      <c r="E47" s="25" t="s">
        <v>333</v>
      </c>
      <c r="F47" s="25" t="s">
        <v>337</v>
      </c>
      <c r="G47" s="25">
        <v>1</v>
      </c>
      <c r="H47" s="24">
        <v>18992</v>
      </c>
      <c r="I47" s="23"/>
      <c r="J47" s="23"/>
      <c r="K47" s="194" t="s">
        <v>338</v>
      </c>
    </row>
    <row r="48" spans="2:11" x14ac:dyDescent="0.2">
      <c r="B48" s="55" t="s">
        <v>336</v>
      </c>
      <c r="C48" s="34">
        <v>5</v>
      </c>
      <c r="D48" s="23"/>
      <c r="E48" s="25" t="s">
        <v>339</v>
      </c>
      <c r="F48" s="25" t="s">
        <v>340</v>
      </c>
      <c r="G48" s="25">
        <v>1</v>
      </c>
      <c r="H48" s="24">
        <v>3670</v>
      </c>
      <c r="I48" s="23"/>
      <c r="J48" s="23"/>
      <c r="K48" s="194" t="s">
        <v>338</v>
      </c>
    </row>
    <row r="49" spans="2:11" x14ac:dyDescent="0.2">
      <c r="B49" s="56" t="s">
        <v>341</v>
      </c>
      <c r="C49" s="34">
        <v>15</v>
      </c>
      <c r="D49" s="23"/>
      <c r="E49" s="25" t="s">
        <v>342</v>
      </c>
      <c r="F49" s="25" t="s">
        <v>343</v>
      </c>
      <c r="G49" s="25">
        <v>1</v>
      </c>
      <c r="H49" s="24">
        <v>5490</v>
      </c>
      <c r="I49" s="23"/>
      <c r="J49" s="23"/>
      <c r="K49" s="194" t="s">
        <v>344</v>
      </c>
    </row>
    <row r="50" spans="2:11" x14ac:dyDescent="0.2">
      <c r="B50" s="56" t="s">
        <v>345</v>
      </c>
      <c r="C50" s="34"/>
      <c r="D50" s="23"/>
      <c r="E50" s="51" t="s">
        <v>346</v>
      </c>
      <c r="F50" s="51" t="s">
        <v>347</v>
      </c>
      <c r="G50" s="51">
        <v>1</v>
      </c>
      <c r="H50" s="36">
        <v>0.9</v>
      </c>
      <c r="I50" s="23"/>
      <c r="J50" s="23"/>
      <c r="K50" s="23"/>
    </row>
    <row r="51" spans="2:11" x14ac:dyDescent="0.2">
      <c r="B51" s="56" t="s">
        <v>348</v>
      </c>
      <c r="C51" s="57"/>
      <c r="D51" s="35"/>
      <c r="E51" s="51" t="s">
        <v>349</v>
      </c>
      <c r="F51" s="51" t="s">
        <v>350</v>
      </c>
      <c r="G51" s="51">
        <v>1</v>
      </c>
      <c r="H51" s="36">
        <v>1098</v>
      </c>
      <c r="I51" s="35"/>
      <c r="J51" s="35"/>
      <c r="K51" s="35">
        <v>14995</v>
      </c>
    </row>
    <row r="52" spans="2:11" x14ac:dyDescent="0.2">
      <c r="B52" s="56"/>
      <c r="C52" s="57"/>
      <c r="D52" s="35"/>
      <c r="E52" s="51" t="s">
        <v>351</v>
      </c>
      <c r="F52" s="51" t="s">
        <v>352</v>
      </c>
      <c r="G52" s="51">
        <v>1</v>
      </c>
      <c r="H52" s="36">
        <v>786.5</v>
      </c>
      <c r="I52" s="35"/>
      <c r="J52" s="35"/>
      <c r="K52" s="35"/>
    </row>
    <row r="53" spans="2:11" x14ac:dyDescent="0.2">
      <c r="B53" s="56" t="s">
        <v>353</v>
      </c>
      <c r="C53" s="57">
        <v>27</v>
      </c>
      <c r="D53" s="35"/>
      <c r="E53" s="25" t="s">
        <v>339</v>
      </c>
      <c r="F53" s="25" t="s">
        <v>354</v>
      </c>
      <c r="G53" s="25">
        <v>1</v>
      </c>
      <c r="H53" s="24">
        <v>3999</v>
      </c>
      <c r="I53" s="35"/>
      <c r="J53" s="35"/>
      <c r="K53" s="35"/>
    </row>
    <row r="54" spans="2:11" x14ac:dyDescent="0.2">
      <c r="B54" s="56" t="s">
        <v>355</v>
      </c>
      <c r="C54" s="34">
        <v>55</v>
      </c>
      <c r="D54" s="23"/>
      <c r="E54" s="51" t="s">
        <v>349</v>
      </c>
      <c r="F54" s="51" t="s">
        <v>356</v>
      </c>
      <c r="G54" s="51">
        <v>1</v>
      </c>
      <c r="H54" s="36">
        <v>2699</v>
      </c>
      <c r="I54" s="23"/>
      <c r="J54" s="23"/>
      <c r="K54" s="23"/>
    </row>
    <row r="55" spans="2:11" x14ac:dyDescent="0.2">
      <c r="B55" s="58" t="s">
        <v>355</v>
      </c>
      <c r="C55" s="57">
        <v>103</v>
      </c>
      <c r="D55" s="35"/>
      <c r="E55" s="25" t="s">
        <v>357</v>
      </c>
      <c r="F55" s="25" t="s">
        <v>358</v>
      </c>
      <c r="G55" s="25">
        <v>1</v>
      </c>
      <c r="H55" s="24">
        <v>31594.5</v>
      </c>
      <c r="I55" s="35"/>
      <c r="J55" s="35"/>
      <c r="K55" s="35"/>
    </row>
    <row r="56" spans="2:11" x14ac:dyDescent="0.2">
      <c r="B56" s="58" t="s">
        <v>359</v>
      </c>
      <c r="C56" s="57">
        <v>17</v>
      </c>
      <c r="D56" s="35"/>
      <c r="E56" s="59" t="s">
        <v>360</v>
      </c>
      <c r="F56" s="23" t="s">
        <v>361</v>
      </c>
      <c r="G56" s="23">
        <v>1</v>
      </c>
      <c r="H56" s="24">
        <v>220000</v>
      </c>
      <c r="I56" s="35"/>
      <c r="J56" s="35"/>
      <c r="K56" s="35"/>
    </row>
    <row r="57" spans="2:11" x14ac:dyDescent="0.2">
      <c r="B57" s="33" t="s">
        <v>362</v>
      </c>
      <c r="C57" s="34">
        <v>39</v>
      </c>
      <c r="D57" s="23"/>
      <c r="E57" s="25" t="s">
        <v>363</v>
      </c>
      <c r="F57" s="25" t="s">
        <v>364</v>
      </c>
      <c r="G57" s="25">
        <v>1</v>
      </c>
      <c r="H57" s="24">
        <v>14446</v>
      </c>
      <c r="I57" s="23"/>
      <c r="J57" s="33"/>
      <c r="K57" s="23" t="s">
        <v>365</v>
      </c>
    </row>
    <row r="58" spans="2:11" x14ac:dyDescent="0.2">
      <c r="B58" s="33" t="s">
        <v>366</v>
      </c>
      <c r="C58" s="34">
        <v>13</v>
      </c>
      <c r="D58" s="23"/>
      <c r="E58" s="61" t="s">
        <v>367</v>
      </c>
      <c r="F58" s="35" t="s">
        <v>368</v>
      </c>
      <c r="G58" s="35">
        <v>1</v>
      </c>
      <c r="H58" s="36">
        <v>17880</v>
      </c>
      <c r="I58" s="23"/>
      <c r="J58" s="23"/>
      <c r="K58" s="23" t="s">
        <v>212</v>
      </c>
    </row>
    <row r="59" spans="2:11" x14ac:dyDescent="0.2">
      <c r="B59" s="60">
        <v>41241</v>
      </c>
      <c r="C59" s="57"/>
      <c r="D59" s="35"/>
      <c r="E59" s="51" t="s">
        <v>367</v>
      </c>
      <c r="F59" s="51" t="s">
        <v>369</v>
      </c>
      <c r="G59" s="51">
        <v>5</v>
      </c>
      <c r="H59" s="24">
        <v>13170</v>
      </c>
      <c r="I59" s="35"/>
      <c r="J59" s="60"/>
      <c r="K59" s="197" t="s">
        <v>370</v>
      </c>
    </row>
    <row r="60" spans="2:11" x14ac:dyDescent="0.2">
      <c r="B60" s="60">
        <v>41241</v>
      </c>
      <c r="C60" s="57"/>
      <c r="D60" s="35"/>
      <c r="E60" s="51" t="s">
        <v>367</v>
      </c>
      <c r="F60" s="51" t="s">
        <v>371</v>
      </c>
      <c r="G60" s="51">
        <v>2</v>
      </c>
      <c r="H60" s="97">
        <v>6468</v>
      </c>
      <c r="I60" s="35"/>
      <c r="J60" s="35"/>
      <c r="K60" s="35"/>
    </row>
    <row r="61" spans="2:11" x14ac:dyDescent="0.2">
      <c r="B61" s="60">
        <v>41241</v>
      </c>
      <c r="C61" s="57"/>
      <c r="D61" s="35"/>
      <c r="E61" s="51" t="s">
        <v>367</v>
      </c>
      <c r="F61" s="51" t="s">
        <v>369</v>
      </c>
      <c r="G61" s="51">
        <v>1</v>
      </c>
      <c r="H61" s="51">
        <v>2754</v>
      </c>
      <c r="I61" s="51"/>
      <c r="J61" s="51"/>
      <c r="K61" s="51"/>
    </row>
    <row r="62" spans="2:11" x14ac:dyDescent="0.2">
      <c r="B62" s="60" t="s">
        <v>372</v>
      </c>
      <c r="C62" s="57">
        <v>67</v>
      </c>
      <c r="D62" s="35"/>
      <c r="E62" s="51" t="s">
        <v>373</v>
      </c>
      <c r="F62" s="51" t="s">
        <v>374</v>
      </c>
      <c r="G62" s="51" t="s">
        <v>375</v>
      </c>
      <c r="H62" s="97">
        <v>10120</v>
      </c>
      <c r="I62" s="35"/>
      <c r="J62" s="35"/>
      <c r="K62" s="35" t="s">
        <v>376</v>
      </c>
    </row>
    <row r="63" spans="2:11" x14ac:dyDescent="0.2">
      <c r="B63" s="60" t="s">
        <v>377</v>
      </c>
      <c r="C63" s="57">
        <v>10</v>
      </c>
      <c r="D63" s="35"/>
      <c r="E63" s="51" t="s">
        <v>378</v>
      </c>
      <c r="F63" s="51" t="s">
        <v>379</v>
      </c>
      <c r="G63" s="51">
        <v>1</v>
      </c>
      <c r="H63" s="97">
        <v>5082</v>
      </c>
      <c r="I63" s="35"/>
      <c r="J63" s="35"/>
      <c r="K63" s="35" t="s">
        <v>376</v>
      </c>
    </row>
    <row r="64" spans="2:11" x14ac:dyDescent="0.2">
      <c r="B64" s="60" t="s">
        <v>380</v>
      </c>
      <c r="C64" s="57"/>
      <c r="D64" s="35"/>
      <c r="E64" s="51" t="s">
        <v>381</v>
      </c>
      <c r="F64" s="51" t="s">
        <v>382</v>
      </c>
      <c r="G64" s="51">
        <v>1</v>
      </c>
      <c r="H64" s="97">
        <v>6500.01</v>
      </c>
      <c r="I64" s="35"/>
      <c r="J64" s="35"/>
      <c r="K64" s="35" t="s">
        <v>376</v>
      </c>
    </row>
    <row r="65" spans="2:11" x14ac:dyDescent="0.2">
      <c r="B65" s="23" t="s">
        <v>383</v>
      </c>
      <c r="C65" s="34">
        <v>186</v>
      </c>
      <c r="D65" s="23"/>
      <c r="E65" s="25" t="s">
        <v>384</v>
      </c>
      <c r="F65" s="25" t="s">
        <v>385</v>
      </c>
      <c r="G65" s="25">
        <v>1</v>
      </c>
      <c r="H65" s="24">
        <v>25275.5</v>
      </c>
      <c r="I65" s="23"/>
      <c r="J65" s="23"/>
      <c r="K65" s="194" t="s">
        <v>212</v>
      </c>
    </row>
    <row r="66" spans="2:11" x14ac:dyDescent="0.2">
      <c r="B66" s="23" t="s">
        <v>383</v>
      </c>
      <c r="C66" s="34">
        <v>186</v>
      </c>
      <c r="D66" s="23"/>
      <c r="E66" s="25" t="s">
        <v>384</v>
      </c>
      <c r="F66" s="25" t="s">
        <v>386</v>
      </c>
      <c r="G66" s="25">
        <v>1</v>
      </c>
      <c r="H66" s="24">
        <v>21392.5</v>
      </c>
      <c r="I66" s="23"/>
      <c r="J66" s="33"/>
      <c r="K66" s="194" t="s">
        <v>212</v>
      </c>
    </row>
    <row r="67" spans="2:11" x14ac:dyDescent="0.2">
      <c r="B67" s="23" t="s">
        <v>383</v>
      </c>
      <c r="C67" s="34">
        <v>186</v>
      </c>
      <c r="D67" s="23"/>
      <c r="E67" s="25" t="s">
        <v>384</v>
      </c>
      <c r="F67" s="25" t="s">
        <v>387</v>
      </c>
      <c r="G67" s="25">
        <v>2</v>
      </c>
      <c r="H67" s="24">
        <v>20158.5</v>
      </c>
      <c r="I67" s="23"/>
      <c r="J67" s="33"/>
      <c r="K67" s="194" t="s">
        <v>212</v>
      </c>
    </row>
    <row r="68" spans="2:11" x14ac:dyDescent="0.2">
      <c r="B68" s="23" t="s">
        <v>383</v>
      </c>
      <c r="C68" s="34">
        <v>186</v>
      </c>
      <c r="D68" s="23"/>
      <c r="E68" s="25" t="s">
        <v>384</v>
      </c>
      <c r="F68" s="25" t="s">
        <v>388</v>
      </c>
      <c r="G68" s="25">
        <v>1</v>
      </c>
      <c r="H68" s="24">
        <v>10653</v>
      </c>
      <c r="I68" s="23"/>
      <c r="J68" s="33"/>
      <c r="K68" s="194" t="s">
        <v>212</v>
      </c>
    </row>
    <row r="69" spans="2:11" x14ac:dyDescent="0.2">
      <c r="B69" s="23" t="s">
        <v>389</v>
      </c>
      <c r="C69" s="34">
        <v>209</v>
      </c>
      <c r="D69" s="23"/>
      <c r="E69" s="25" t="s">
        <v>306</v>
      </c>
      <c r="F69" s="25" t="s">
        <v>390</v>
      </c>
      <c r="G69" s="25">
        <v>1</v>
      </c>
      <c r="H69" s="24">
        <v>16496</v>
      </c>
      <c r="I69" s="23"/>
      <c r="J69" s="33"/>
      <c r="K69" s="194" t="s">
        <v>212</v>
      </c>
    </row>
    <row r="70" spans="2:11" x14ac:dyDescent="0.2">
      <c r="B70" s="56" t="s">
        <v>391</v>
      </c>
      <c r="C70" s="34">
        <v>268</v>
      </c>
      <c r="D70" s="23"/>
      <c r="E70" s="25" t="s">
        <v>392</v>
      </c>
      <c r="F70" s="25" t="s">
        <v>393</v>
      </c>
      <c r="G70" s="25">
        <v>1</v>
      </c>
      <c r="H70" s="24">
        <v>3708</v>
      </c>
      <c r="I70" s="23"/>
      <c r="J70" s="33"/>
      <c r="K70" s="194" t="s">
        <v>212</v>
      </c>
    </row>
    <row r="71" spans="2:11" x14ac:dyDescent="0.2">
      <c r="B71" s="33" t="s">
        <v>394</v>
      </c>
      <c r="C71" s="34">
        <v>212</v>
      </c>
      <c r="D71" s="23"/>
      <c r="E71" s="25" t="s">
        <v>395</v>
      </c>
      <c r="F71" s="25" t="s">
        <v>396</v>
      </c>
      <c r="G71" s="25">
        <v>1</v>
      </c>
      <c r="H71" s="24">
        <v>12481.8</v>
      </c>
      <c r="I71" s="23"/>
      <c r="J71" s="23"/>
      <c r="K71" s="194" t="s">
        <v>212</v>
      </c>
    </row>
    <row r="72" spans="2:11" x14ac:dyDescent="0.2">
      <c r="B72" s="75" t="s">
        <v>397</v>
      </c>
      <c r="C72" s="39" t="s">
        <v>398</v>
      </c>
      <c r="D72" s="23"/>
      <c r="E72" s="25" t="s">
        <v>381</v>
      </c>
      <c r="F72" s="25" t="s">
        <v>399</v>
      </c>
      <c r="G72" s="84">
        <v>12</v>
      </c>
      <c r="H72" s="24">
        <v>5000</v>
      </c>
      <c r="I72" s="23"/>
      <c r="J72" s="25"/>
      <c r="K72" s="25" t="s">
        <v>400</v>
      </c>
    </row>
    <row r="73" spans="2:11" x14ac:dyDescent="0.2">
      <c r="B73" s="75" t="s">
        <v>383</v>
      </c>
      <c r="C73" s="39" t="s">
        <v>401</v>
      </c>
      <c r="D73" s="23"/>
      <c r="E73" s="46" t="s">
        <v>402</v>
      </c>
      <c r="F73" s="46" t="s">
        <v>403</v>
      </c>
      <c r="G73" s="49">
        <v>1</v>
      </c>
      <c r="H73" s="47">
        <v>357</v>
      </c>
      <c r="I73" s="23"/>
      <c r="J73" s="25"/>
      <c r="K73" s="188" t="s">
        <v>212</v>
      </c>
    </row>
    <row r="74" spans="2:11" x14ac:dyDescent="0.2">
      <c r="B74" s="75" t="s">
        <v>383</v>
      </c>
      <c r="C74" s="39" t="s">
        <v>401</v>
      </c>
      <c r="D74" s="23"/>
      <c r="E74" s="46" t="s">
        <v>402</v>
      </c>
      <c r="F74" s="23" t="s">
        <v>404</v>
      </c>
      <c r="G74" s="34">
        <v>1</v>
      </c>
      <c r="H74" s="24">
        <v>1836</v>
      </c>
      <c r="I74" s="23"/>
      <c r="J74" s="25"/>
      <c r="K74" s="188" t="s">
        <v>212</v>
      </c>
    </row>
    <row r="75" spans="2:11" x14ac:dyDescent="0.2">
      <c r="B75" s="23" t="s">
        <v>383</v>
      </c>
      <c r="C75" s="34" t="s">
        <v>401</v>
      </c>
      <c r="D75" s="23"/>
      <c r="E75" s="25" t="s">
        <v>402</v>
      </c>
      <c r="F75" s="25" t="s">
        <v>405</v>
      </c>
      <c r="G75" s="25">
        <v>1</v>
      </c>
      <c r="H75" s="24">
        <v>951</v>
      </c>
      <c r="I75" s="23"/>
      <c r="J75" s="25"/>
      <c r="K75" s="194" t="s">
        <v>212</v>
      </c>
    </row>
    <row r="76" spans="2:11" x14ac:dyDescent="0.2">
      <c r="B76" s="23" t="s">
        <v>406</v>
      </c>
      <c r="C76" s="34">
        <v>212</v>
      </c>
      <c r="D76" s="23"/>
      <c r="E76" s="25" t="s">
        <v>407</v>
      </c>
      <c r="F76" s="25" t="s">
        <v>408</v>
      </c>
      <c r="G76" s="25">
        <v>1</v>
      </c>
      <c r="H76" s="24">
        <v>2242</v>
      </c>
      <c r="I76" s="23"/>
      <c r="J76" s="33"/>
      <c r="K76" s="194" t="s">
        <v>212</v>
      </c>
    </row>
    <row r="77" spans="2:11" x14ac:dyDescent="0.2">
      <c r="B77" s="33">
        <v>39239</v>
      </c>
      <c r="C77" s="34">
        <v>4</v>
      </c>
      <c r="D77" s="23"/>
      <c r="E77" s="25" t="s">
        <v>409</v>
      </c>
      <c r="F77" s="25" t="s">
        <v>410</v>
      </c>
      <c r="G77" s="25">
        <v>1</v>
      </c>
      <c r="H77" s="24">
        <v>14700</v>
      </c>
      <c r="I77" s="23"/>
      <c r="J77" s="23"/>
      <c r="K77" s="194" t="s">
        <v>411</v>
      </c>
    </row>
    <row r="78" spans="2:11" x14ac:dyDescent="0.2">
      <c r="B78" s="56">
        <v>41191</v>
      </c>
      <c r="C78" s="34">
        <v>212123</v>
      </c>
      <c r="D78" s="23"/>
      <c r="E78" s="25" t="s">
        <v>412</v>
      </c>
      <c r="F78" s="25" t="s">
        <v>413</v>
      </c>
      <c r="G78" s="25"/>
      <c r="H78" s="24">
        <v>46920</v>
      </c>
      <c r="I78" s="23"/>
      <c r="J78" s="33"/>
      <c r="K78" s="194"/>
    </row>
    <row r="79" spans="2:11" x14ac:dyDescent="0.2">
      <c r="B79" s="33">
        <v>41262</v>
      </c>
      <c r="C79" s="34" t="s">
        <v>414</v>
      </c>
      <c r="D79" s="23"/>
      <c r="E79" s="25" t="s">
        <v>412</v>
      </c>
      <c r="F79" s="25" t="s">
        <v>415</v>
      </c>
      <c r="G79" s="25"/>
      <c r="H79" s="24">
        <v>101160</v>
      </c>
      <c r="I79" s="23"/>
      <c r="J79" s="23"/>
      <c r="K79" s="194"/>
    </row>
    <row r="80" spans="2:11" x14ac:dyDescent="0.2">
      <c r="B80" s="93">
        <v>41540</v>
      </c>
      <c r="C80" s="34">
        <v>171</v>
      </c>
      <c r="D80" s="23"/>
      <c r="E80" s="188" t="s">
        <v>416</v>
      </c>
      <c r="F80" s="188" t="s">
        <v>417</v>
      </c>
      <c r="G80" s="25">
        <v>1</v>
      </c>
      <c r="H80" s="24">
        <v>17908</v>
      </c>
      <c r="I80" s="23"/>
      <c r="J80" s="25"/>
      <c r="K80" s="194" t="s">
        <v>212</v>
      </c>
    </row>
    <row r="81" spans="2:11" x14ac:dyDescent="0.2">
      <c r="B81" s="93">
        <v>41620</v>
      </c>
      <c r="C81" s="34">
        <v>239</v>
      </c>
      <c r="D81" s="23"/>
      <c r="E81" s="188" t="s">
        <v>418</v>
      </c>
      <c r="F81" s="188" t="s">
        <v>419</v>
      </c>
      <c r="G81" s="25">
        <v>1</v>
      </c>
      <c r="H81" s="24">
        <v>3500</v>
      </c>
      <c r="I81" s="23"/>
      <c r="J81" s="33"/>
      <c r="K81" s="194" t="s">
        <v>212</v>
      </c>
    </row>
    <row r="82" spans="2:11" ht="15" customHeight="1" x14ac:dyDescent="0.2">
      <c r="B82" s="33">
        <v>41631</v>
      </c>
      <c r="C82" s="34">
        <v>249</v>
      </c>
      <c r="D82" s="23"/>
      <c r="E82" s="233" t="s">
        <v>420</v>
      </c>
      <c r="F82" s="188" t="s">
        <v>421</v>
      </c>
      <c r="G82" s="25">
        <v>1</v>
      </c>
      <c r="H82" s="24">
        <v>5590</v>
      </c>
      <c r="I82" s="23"/>
      <c r="J82" s="33"/>
      <c r="K82" s="194" t="s">
        <v>422</v>
      </c>
    </row>
    <row r="83" spans="2:11" x14ac:dyDescent="0.2">
      <c r="B83" s="33">
        <v>41631</v>
      </c>
      <c r="C83" s="34">
        <v>249</v>
      </c>
      <c r="D83" s="23"/>
      <c r="E83" s="233" t="s">
        <v>420</v>
      </c>
      <c r="F83" s="188" t="s">
        <v>423</v>
      </c>
      <c r="G83" s="25">
        <v>1</v>
      </c>
      <c r="H83" s="24">
        <v>5545</v>
      </c>
      <c r="I83" s="23"/>
      <c r="J83" s="33"/>
      <c r="K83" s="194" t="s">
        <v>424</v>
      </c>
    </row>
    <row r="84" spans="2:11" x14ac:dyDescent="0.2">
      <c r="B84" s="259">
        <v>41631</v>
      </c>
      <c r="C84" s="189">
        <v>249</v>
      </c>
      <c r="D84" s="260"/>
      <c r="E84" s="261" t="s">
        <v>420</v>
      </c>
      <c r="F84" s="262" t="s">
        <v>425</v>
      </c>
      <c r="G84" s="240">
        <v>1</v>
      </c>
      <c r="H84" s="263">
        <v>1830</v>
      </c>
      <c r="I84" s="189"/>
      <c r="J84" s="264"/>
      <c r="K84" s="240" t="s">
        <v>424</v>
      </c>
    </row>
    <row r="85" spans="2:11" x14ac:dyDescent="0.2">
      <c r="B85" s="265"/>
      <c r="C85" s="30"/>
      <c r="D85" s="30"/>
      <c r="E85" s="266"/>
      <c r="F85" s="256"/>
      <c r="G85" s="256"/>
      <c r="H85" s="267"/>
      <c r="I85" s="30"/>
      <c r="J85" s="31"/>
      <c r="K85" s="256"/>
    </row>
    <row r="86" spans="2:11" x14ac:dyDescent="0.2">
      <c r="B86" s="265"/>
      <c r="C86" s="30"/>
      <c r="D86" s="30"/>
      <c r="E86" s="266"/>
      <c r="F86" s="256"/>
      <c r="G86" s="256"/>
      <c r="H86" s="267"/>
      <c r="I86" s="30"/>
      <c r="J86" s="31"/>
      <c r="K86" s="256"/>
    </row>
    <row r="87" spans="2:11" x14ac:dyDescent="0.2">
      <c r="B87" s="864" t="s">
        <v>262</v>
      </c>
      <c r="C87" s="864"/>
      <c r="D87" s="864"/>
      <c r="E87" s="864"/>
      <c r="F87" s="864"/>
      <c r="G87" s="864"/>
      <c r="H87" s="864"/>
      <c r="I87" s="864"/>
      <c r="J87" s="864"/>
      <c r="K87" s="864"/>
    </row>
    <row r="88" spans="2:11" x14ac:dyDescent="0.2">
      <c r="I88"/>
    </row>
    <row r="89" spans="2:11" x14ac:dyDescent="0.2">
      <c r="B89" s="16" t="s">
        <v>108</v>
      </c>
      <c r="C89" s="16" t="s">
        <v>109</v>
      </c>
      <c r="D89" s="16" t="s">
        <v>110</v>
      </c>
      <c r="E89" s="16" t="s">
        <v>111</v>
      </c>
      <c r="F89" s="16" t="s">
        <v>112</v>
      </c>
      <c r="G89" s="16" t="s">
        <v>113</v>
      </c>
      <c r="H89" s="17" t="s">
        <v>114</v>
      </c>
      <c r="I89" s="16" t="s">
        <v>115</v>
      </c>
      <c r="J89" s="16"/>
      <c r="K89" s="16" t="s">
        <v>116</v>
      </c>
    </row>
    <row r="90" spans="2:11" x14ac:dyDescent="0.2">
      <c r="B90" s="18" t="s">
        <v>117</v>
      </c>
      <c r="C90" s="18" t="s">
        <v>118</v>
      </c>
      <c r="D90" s="18" t="s">
        <v>119</v>
      </c>
      <c r="E90" s="18" t="s">
        <v>120</v>
      </c>
      <c r="F90" s="18"/>
      <c r="G90" s="18" t="s">
        <v>121</v>
      </c>
      <c r="H90" s="19" t="s">
        <v>122</v>
      </c>
      <c r="I90" s="18" t="s">
        <v>123</v>
      </c>
      <c r="J90" s="18" t="s">
        <v>124</v>
      </c>
      <c r="K90" s="18"/>
    </row>
    <row r="91" spans="2:11" x14ac:dyDescent="0.2">
      <c r="B91" s="512">
        <v>42303</v>
      </c>
      <c r="C91" s="513">
        <v>15135</v>
      </c>
      <c r="D91" s="514"/>
      <c r="E91" s="515" t="s">
        <v>426</v>
      </c>
      <c r="F91" s="515" t="s">
        <v>427</v>
      </c>
      <c r="G91" s="515">
        <v>700</v>
      </c>
      <c r="H91" s="516">
        <v>254271</v>
      </c>
      <c r="I91" s="514"/>
      <c r="J91" s="512"/>
      <c r="K91" s="514" t="s">
        <v>212</v>
      </c>
    </row>
    <row r="92" spans="2:11" x14ac:dyDescent="0.2">
      <c r="B92" s="514"/>
      <c r="C92" s="513"/>
      <c r="D92" s="514"/>
      <c r="E92" s="515" t="s">
        <v>428</v>
      </c>
      <c r="F92" s="515" t="s">
        <v>427</v>
      </c>
      <c r="G92" s="515">
        <v>-145</v>
      </c>
      <c r="H92" s="516">
        <v>-52669.8</v>
      </c>
      <c r="I92" s="514"/>
      <c r="J92" s="512" t="s">
        <v>429</v>
      </c>
      <c r="K92" s="514"/>
    </row>
    <row r="93" spans="2:11" ht="25.5" x14ac:dyDescent="0.2">
      <c r="B93" s="458">
        <v>42226</v>
      </c>
      <c r="C93" s="202">
        <v>15108</v>
      </c>
      <c r="D93" s="201"/>
      <c r="E93" s="203" t="s">
        <v>430</v>
      </c>
      <c r="F93" s="253" t="s">
        <v>431</v>
      </c>
      <c r="G93" s="203">
        <v>1</v>
      </c>
      <c r="H93" s="204">
        <v>87500</v>
      </c>
      <c r="I93" s="201"/>
      <c r="J93" s="201"/>
      <c r="K93" s="459" t="s">
        <v>212</v>
      </c>
    </row>
    <row r="94" spans="2:11" x14ac:dyDescent="0.2">
      <c r="B94" s="310">
        <v>42276</v>
      </c>
      <c r="C94" s="34">
        <v>15123</v>
      </c>
      <c r="D94" s="23"/>
      <c r="E94" s="25" t="s">
        <v>412</v>
      </c>
      <c r="F94" s="253" t="s">
        <v>432</v>
      </c>
      <c r="G94" s="25">
        <v>1</v>
      </c>
      <c r="H94" s="24">
        <v>48521</v>
      </c>
      <c r="I94" s="23"/>
      <c r="J94" s="23"/>
      <c r="K94" s="311" t="s">
        <v>212</v>
      </c>
    </row>
    <row r="95" spans="2:11" x14ac:dyDescent="0.2">
      <c r="B95" s="33">
        <v>42314</v>
      </c>
      <c r="C95" s="34">
        <v>77209</v>
      </c>
      <c r="D95" s="23"/>
      <c r="E95" s="25" t="s">
        <v>433</v>
      </c>
      <c r="F95" s="25" t="s">
        <v>434</v>
      </c>
      <c r="G95" s="25">
        <v>1</v>
      </c>
      <c r="H95" s="24">
        <v>1500</v>
      </c>
      <c r="I95" s="23"/>
      <c r="J95" s="23"/>
      <c r="K95" s="23" t="s">
        <v>212</v>
      </c>
    </row>
    <row r="96" spans="2:11" x14ac:dyDescent="0.2">
      <c r="B96" s="33">
        <v>42138</v>
      </c>
      <c r="C96" s="34"/>
      <c r="D96" s="23"/>
      <c r="E96" s="25"/>
      <c r="F96" s="25" t="s">
        <v>435</v>
      </c>
      <c r="G96" s="25">
        <v>1</v>
      </c>
      <c r="H96" s="24">
        <v>10000</v>
      </c>
      <c r="I96" s="23"/>
      <c r="J96" s="33"/>
      <c r="K96" s="194" t="s">
        <v>212</v>
      </c>
    </row>
    <row r="97" spans="2:11" x14ac:dyDescent="0.2">
      <c r="B97" s="93">
        <v>42212</v>
      </c>
      <c r="C97" s="34"/>
      <c r="D97" s="23"/>
      <c r="E97" s="188" t="s">
        <v>436</v>
      </c>
      <c r="F97" s="188" t="s">
        <v>437</v>
      </c>
      <c r="G97" s="25">
        <v>1</v>
      </c>
      <c r="H97" s="24">
        <v>17056</v>
      </c>
      <c r="I97" s="23"/>
      <c r="J97" s="23"/>
      <c r="K97" s="194" t="s">
        <v>260</v>
      </c>
    </row>
    <row r="98" spans="2:11" x14ac:dyDescent="0.2">
      <c r="B98" s="33">
        <v>42079</v>
      </c>
      <c r="C98" s="34"/>
      <c r="D98" s="23"/>
      <c r="E98" s="25" t="s">
        <v>438</v>
      </c>
      <c r="F98" s="25" t="s">
        <v>439</v>
      </c>
      <c r="G98" s="25">
        <v>1</v>
      </c>
      <c r="H98" s="24">
        <v>252500</v>
      </c>
      <c r="I98" s="23"/>
      <c r="J98" s="33"/>
      <c r="K98" s="194" t="s">
        <v>260</v>
      </c>
    </row>
    <row r="99" spans="2:11" x14ac:dyDescent="0.2">
      <c r="B99" s="33">
        <v>42577</v>
      </c>
      <c r="C99" s="34">
        <v>16082</v>
      </c>
      <c r="D99" s="23"/>
      <c r="E99" s="25" t="s">
        <v>440</v>
      </c>
      <c r="F99" s="25" t="s">
        <v>441</v>
      </c>
      <c r="G99" s="25">
        <v>1</v>
      </c>
      <c r="H99" s="24">
        <v>13169</v>
      </c>
      <c r="I99" s="23"/>
      <c r="J99" s="33"/>
      <c r="K99" s="194" t="s">
        <v>212</v>
      </c>
    </row>
    <row r="100" spans="2:11" x14ac:dyDescent="0.2">
      <c r="B100" s="33">
        <v>43455</v>
      </c>
      <c r="C100" s="34"/>
      <c r="D100" s="23"/>
      <c r="E100" s="25" t="s">
        <v>436</v>
      </c>
      <c r="F100" s="25" t="s">
        <v>1208</v>
      </c>
      <c r="G100" s="25">
        <v>1</v>
      </c>
      <c r="H100" s="24">
        <v>14023.54</v>
      </c>
      <c r="I100" s="23"/>
      <c r="J100" s="33"/>
      <c r="K100" s="194" t="s">
        <v>212</v>
      </c>
    </row>
    <row r="101" spans="2:11" x14ac:dyDescent="0.2">
      <c r="B101" s="33">
        <v>43455</v>
      </c>
      <c r="C101" s="34"/>
      <c r="D101" s="23"/>
      <c r="E101" s="25" t="s">
        <v>436</v>
      </c>
      <c r="F101" s="25" t="s">
        <v>1264</v>
      </c>
      <c r="G101" s="25">
        <v>1</v>
      </c>
      <c r="H101" s="24">
        <v>292.94</v>
      </c>
      <c r="I101" s="23"/>
      <c r="J101" s="33"/>
      <c r="K101" s="194" t="s">
        <v>212</v>
      </c>
    </row>
    <row r="102" spans="2:11" x14ac:dyDescent="0.2">
      <c r="B102" s="33">
        <v>43455</v>
      </c>
      <c r="C102" s="34"/>
      <c r="D102" s="23"/>
      <c r="E102" s="25" t="s">
        <v>436</v>
      </c>
      <c r="F102" s="25" t="s">
        <v>1265</v>
      </c>
      <c r="G102" s="25">
        <v>1</v>
      </c>
      <c r="H102" s="24">
        <v>214.9</v>
      </c>
      <c r="I102" s="23"/>
      <c r="J102" s="33"/>
      <c r="K102" s="194" t="s">
        <v>212</v>
      </c>
    </row>
    <row r="103" spans="2:11" x14ac:dyDescent="0.2">
      <c r="B103" s="23"/>
      <c r="C103" s="34"/>
      <c r="D103" s="23"/>
      <c r="E103" s="25"/>
      <c r="F103" s="25"/>
      <c r="G103" s="25"/>
      <c r="H103" s="24"/>
      <c r="I103" s="23"/>
      <c r="J103" s="33"/>
      <c r="K103" s="194"/>
    </row>
    <row r="104" spans="2:11" x14ac:dyDescent="0.2">
      <c r="B104" s="23"/>
      <c r="C104" s="34"/>
      <c r="D104" s="23"/>
      <c r="E104" s="25"/>
      <c r="F104" s="25"/>
      <c r="G104" s="25"/>
      <c r="H104" s="24"/>
      <c r="I104" s="23"/>
      <c r="J104" s="33"/>
      <c r="K104" s="194"/>
    </row>
    <row r="105" spans="2:11" x14ac:dyDescent="0.2">
      <c r="B105" s="23"/>
      <c r="C105" s="34"/>
      <c r="D105" s="23"/>
      <c r="E105" s="25"/>
      <c r="F105" s="25"/>
      <c r="G105" s="25"/>
      <c r="H105" s="24"/>
      <c r="I105" s="23"/>
      <c r="J105" s="33"/>
      <c r="K105" s="194"/>
    </row>
    <row r="106" spans="2:11" x14ac:dyDescent="0.2">
      <c r="B106" s="23"/>
      <c r="C106" s="34"/>
      <c r="D106" s="23"/>
      <c r="E106" s="25"/>
      <c r="F106" s="25"/>
      <c r="G106" s="25"/>
      <c r="H106" s="24"/>
      <c r="I106" s="23"/>
      <c r="J106" s="33"/>
      <c r="K106" s="194"/>
    </row>
    <row r="107" spans="2:11" x14ac:dyDescent="0.2">
      <c r="B107" s="23"/>
      <c r="C107" s="34"/>
      <c r="D107" s="23"/>
      <c r="E107" s="25"/>
      <c r="F107" s="25"/>
      <c r="G107" s="25"/>
      <c r="H107" s="24"/>
      <c r="I107" s="23"/>
      <c r="J107" s="33"/>
      <c r="K107" s="194"/>
    </row>
    <row r="108" spans="2:11" x14ac:dyDescent="0.2">
      <c r="B108" s="23"/>
      <c r="C108" s="34"/>
      <c r="D108" s="23"/>
      <c r="E108" s="25"/>
      <c r="F108" s="25"/>
      <c r="G108" s="25"/>
      <c r="H108" s="24"/>
      <c r="I108" s="23"/>
      <c r="J108" s="33"/>
      <c r="K108" s="194"/>
    </row>
    <row r="109" spans="2:11" x14ac:dyDescent="0.2">
      <c r="B109" s="23"/>
      <c r="C109" s="34"/>
      <c r="D109" s="23"/>
      <c r="E109" s="25"/>
      <c r="F109" s="25"/>
      <c r="G109" s="25"/>
      <c r="H109" s="24"/>
      <c r="I109" s="23"/>
      <c r="J109" s="33"/>
      <c r="K109" s="194"/>
    </row>
    <row r="110" spans="2:11" x14ac:dyDescent="0.2">
      <c r="B110" s="23"/>
      <c r="C110" s="34"/>
      <c r="D110" s="23"/>
      <c r="E110" s="25"/>
      <c r="F110" s="25"/>
      <c r="G110" s="25"/>
      <c r="H110" s="24"/>
      <c r="I110" s="23"/>
      <c r="J110" s="33"/>
      <c r="K110" s="194"/>
    </row>
    <row r="111" spans="2:11" x14ac:dyDescent="0.2">
      <c r="B111" s="23"/>
      <c r="C111" s="34"/>
      <c r="D111" s="23"/>
      <c r="E111" s="25"/>
      <c r="F111" s="25"/>
      <c r="G111" s="25"/>
      <c r="H111" s="24"/>
      <c r="I111" s="23"/>
      <c r="J111" s="33"/>
      <c r="K111" s="194"/>
    </row>
    <row r="112" spans="2:11" x14ac:dyDescent="0.2">
      <c r="B112" s="23"/>
      <c r="C112" s="34"/>
      <c r="D112" s="23"/>
      <c r="E112" s="25"/>
      <c r="F112" s="25"/>
      <c r="G112" s="25"/>
      <c r="H112" s="24"/>
      <c r="I112" s="23"/>
      <c r="J112" s="33"/>
      <c r="K112" s="194"/>
    </row>
    <row r="113" spans="2:11" x14ac:dyDescent="0.2">
      <c r="B113" s="23"/>
      <c r="C113" s="34"/>
      <c r="D113" s="23"/>
      <c r="E113" s="25"/>
      <c r="F113" s="25"/>
      <c r="G113" s="25"/>
      <c r="H113" s="24"/>
      <c r="I113" s="23"/>
      <c r="J113" s="33"/>
      <c r="K113" s="194"/>
    </row>
    <row r="114" spans="2:11" x14ac:dyDescent="0.2">
      <c r="B114" s="23"/>
      <c r="C114" s="34"/>
      <c r="D114" s="23"/>
      <c r="E114" s="25"/>
      <c r="F114" s="25"/>
      <c r="G114" s="25"/>
      <c r="H114" s="24"/>
      <c r="I114" s="23"/>
      <c r="J114" s="33"/>
      <c r="K114" s="194"/>
    </row>
    <row r="115" spans="2:11" x14ac:dyDescent="0.2">
      <c r="B115" s="23"/>
      <c r="C115" s="34"/>
      <c r="D115" s="23"/>
      <c r="E115" s="25"/>
      <c r="F115" s="25"/>
      <c r="G115" s="25"/>
      <c r="H115" s="24"/>
      <c r="I115" s="23"/>
      <c r="J115" s="33"/>
      <c r="K115" s="194"/>
    </row>
    <row r="116" spans="2:11" x14ac:dyDescent="0.2">
      <c r="B116" s="23"/>
      <c r="C116" s="34"/>
      <c r="D116" s="23"/>
      <c r="E116" s="25"/>
      <c r="F116" s="25"/>
      <c r="G116" s="25"/>
      <c r="H116" s="24"/>
      <c r="I116" s="23"/>
      <c r="J116" s="33"/>
      <c r="K116" s="194"/>
    </row>
    <row r="117" spans="2:11" x14ac:dyDescent="0.2">
      <c r="B117" s="23"/>
      <c r="C117" s="34"/>
      <c r="D117" s="23"/>
      <c r="E117" s="25"/>
      <c r="F117" s="25"/>
      <c r="G117" s="25"/>
      <c r="H117" s="24"/>
      <c r="I117" s="23"/>
      <c r="J117" s="33"/>
      <c r="K117" s="194"/>
    </row>
    <row r="118" spans="2:11" x14ac:dyDescent="0.2">
      <c r="B118" s="23"/>
      <c r="C118" s="34"/>
      <c r="D118" s="23"/>
      <c r="E118" s="25"/>
      <c r="F118" s="25"/>
      <c r="G118" s="25"/>
      <c r="H118" s="24"/>
      <c r="I118" s="23"/>
      <c r="J118" s="33"/>
      <c r="K118" s="194"/>
    </row>
    <row r="119" spans="2:11" x14ac:dyDescent="0.2">
      <c r="B119" s="189"/>
      <c r="C119" s="206"/>
      <c r="D119" s="189"/>
      <c r="E119" s="190"/>
      <c r="F119" s="190"/>
      <c r="G119" s="190"/>
      <c r="H119" s="192"/>
      <c r="I119" s="189"/>
      <c r="J119" s="217"/>
      <c r="K119" s="218"/>
    </row>
    <row r="123" spans="2:11" ht="15" x14ac:dyDescent="0.2">
      <c r="B123" s="1" t="s">
        <v>273</v>
      </c>
      <c r="C123" s="1"/>
      <c r="D123" s="1" t="s">
        <v>274</v>
      </c>
      <c r="F123" s="11" t="s">
        <v>275</v>
      </c>
      <c r="G123" s="1" t="s">
        <v>276</v>
      </c>
      <c r="H123" s="1"/>
      <c r="J123" s="1"/>
    </row>
    <row r="124" spans="2:11" ht="15" x14ac:dyDescent="0.2">
      <c r="B124" s="1"/>
      <c r="C124" s="1"/>
      <c r="D124" s="1"/>
      <c r="F124" s="11"/>
      <c r="G124" s="1"/>
      <c r="H124" s="1"/>
      <c r="J124" s="1"/>
    </row>
    <row r="125" spans="2:11" ht="15" x14ac:dyDescent="0.2">
      <c r="B125" s="1"/>
      <c r="C125" s="1"/>
      <c r="D125" s="1"/>
      <c r="F125" s="11"/>
      <c r="G125" s="1"/>
      <c r="H125" s="1"/>
      <c r="J125" s="1"/>
    </row>
    <row r="126" spans="2:11" x14ac:dyDescent="0.2">
      <c r="B126" s="864" t="s">
        <v>442</v>
      </c>
      <c r="C126" s="864"/>
      <c r="D126" s="864"/>
      <c r="E126" s="864"/>
      <c r="F126" s="864"/>
      <c r="G126" s="864"/>
      <c r="H126" s="864"/>
      <c r="I126" s="864"/>
      <c r="J126" s="864"/>
      <c r="K126" s="864"/>
    </row>
    <row r="128" spans="2:11" x14ac:dyDescent="0.2">
      <c r="B128" s="16" t="s">
        <v>108</v>
      </c>
      <c r="C128" s="16" t="s">
        <v>109</v>
      </c>
      <c r="D128" s="16" t="s">
        <v>110</v>
      </c>
      <c r="E128" s="16" t="s">
        <v>111</v>
      </c>
      <c r="F128" s="16" t="s">
        <v>112</v>
      </c>
      <c r="G128" s="16" t="s">
        <v>113</v>
      </c>
      <c r="H128" s="17" t="s">
        <v>114</v>
      </c>
      <c r="I128" s="16" t="s">
        <v>115</v>
      </c>
      <c r="J128" s="16"/>
      <c r="K128" s="16" t="s">
        <v>116</v>
      </c>
    </row>
    <row r="129" spans="2:11" x14ac:dyDescent="0.2">
      <c r="B129" s="18" t="s">
        <v>117</v>
      </c>
      <c r="C129" s="18" t="s">
        <v>118</v>
      </c>
      <c r="D129" s="18" t="s">
        <v>119</v>
      </c>
      <c r="E129" s="18" t="s">
        <v>120</v>
      </c>
      <c r="F129" s="18"/>
      <c r="G129" s="18" t="s">
        <v>121</v>
      </c>
      <c r="H129" s="19" t="s">
        <v>122</v>
      </c>
      <c r="I129" s="18" t="s">
        <v>123</v>
      </c>
      <c r="J129" s="18" t="s">
        <v>124</v>
      </c>
      <c r="K129" s="18"/>
    </row>
    <row r="130" spans="2:11" x14ac:dyDescent="0.2">
      <c r="B130" s="56"/>
      <c r="C130" s="34"/>
      <c r="D130" s="23"/>
      <c r="E130" s="25"/>
      <c r="F130" s="25"/>
      <c r="G130" s="25"/>
      <c r="H130" s="24"/>
      <c r="I130" s="23"/>
      <c r="J130" s="23"/>
      <c r="K130" s="23"/>
    </row>
    <row r="131" spans="2:11" x14ac:dyDescent="0.2">
      <c r="B131" s="56"/>
      <c r="C131" s="34"/>
      <c r="D131" s="23"/>
      <c r="E131" s="25"/>
      <c r="F131" s="25"/>
      <c r="G131" s="25"/>
      <c r="H131" s="24"/>
      <c r="I131" s="23"/>
      <c r="J131" s="23"/>
      <c r="K131" s="23"/>
    </row>
    <row r="132" spans="2:11" x14ac:dyDescent="0.2">
      <c r="B132" s="56"/>
      <c r="C132" s="34"/>
      <c r="D132" s="23"/>
      <c r="E132" s="25"/>
      <c r="F132" s="25"/>
      <c r="G132" s="25"/>
      <c r="H132" s="24"/>
      <c r="I132" s="23"/>
      <c r="J132" s="23"/>
      <c r="K132" s="23"/>
    </row>
    <row r="133" spans="2:11" x14ac:dyDescent="0.2">
      <c r="B133" s="56"/>
      <c r="C133" s="34"/>
      <c r="D133" s="23"/>
      <c r="E133" s="25"/>
      <c r="F133" s="25"/>
      <c r="G133" s="25"/>
      <c r="H133" s="24"/>
      <c r="I133" s="23"/>
      <c r="J133" s="23"/>
      <c r="K133" s="23"/>
    </row>
    <row r="134" spans="2:11" x14ac:dyDescent="0.2">
      <c r="B134" s="23"/>
      <c r="C134" s="34"/>
      <c r="D134" s="23"/>
      <c r="E134" s="25"/>
      <c r="F134" s="25"/>
      <c r="G134" s="25"/>
      <c r="H134" s="24"/>
      <c r="I134" s="23"/>
      <c r="J134" s="33"/>
      <c r="K134" s="194"/>
    </row>
    <row r="135" spans="2:11" x14ac:dyDescent="0.2">
      <c r="B135" s="23"/>
      <c r="C135" s="34"/>
      <c r="D135" s="23"/>
      <c r="E135" s="25"/>
      <c r="F135" s="25"/>
      <c r="G135" s="25"/>
      <c r="H135" s="24"/>
      <c r="I135" s="23"/>
      <c r="J135" s="33"/>
      <c r="K135" s="194"/>
    </row>
    <row r="136" spans="2:11" x14ac:dyDescent="0.2">
      <c r="B136" s="23"/>
      <c r="C136" s="34"/>
      <c r="D136" s="23"/>
      <c r="E136" s="25"/>
      <c r="F136" s="25"/>
      <c r="G136" s="25"/>
      <c r="H136" s="24"/>
      <c r="I136" s="23"/>
      <c r="J136" s="33"/>
      <c r="K136" s="194"/>
    </row>
    <row r="137" spans="2:11" x14ac:dyDescent="0.2">
      <c r="B137" s="23"/>
      <c r="C137" s="34"/>
      <c r="D137" s="23"/>
      <c r="E137" s="25"/>
      <c r="F137" s="25"/>
      <c r="G137" s="25"/>
      <c r="H137" s="24"/>
      <c r="I137" s="23"/>
      <c r="J137" s="33"/>
      <c r="K137" s="194"/>
    </row>
    <row r="138" spans="2:11" x14ac:dyDescent="0.2">
      <c r="B138" s="23"/>
      <c r="C138" s="34"/>
      <c r="D138" s="23"/>
      <c r="E138" s="25"/>
      <c r="F138" s="25"/>
      <c r="G138" s="25"/>
      <c r="H138" s="24"/>
      <c r="I138" s="23"/>
      <c r="J138" s="33"/>
      <c r="K138" s="194"/>
    </row>
    <row r="139" spans="2:11" x14ac:dyDescent="0.2">
      <c r="B139" s="56"/>
      <c r="C139" s="34"/>
      <c r="D139" s="23"/>
      <c r="E139" s="25"/>
      <c r="F139" s="25"/>
      <c r="G139" s="25"/>
      <c r="H139" s="24"/>
      <c r="I139" s="23"/>
      <c r="J139" s="23"/>
      <c r="K139" s="194"/>
    </row>
    <row r="140" spans="2:11" x14ac:dyDescent="0.2">
      <c r="B140" s="33"/>
      <c r="C140" s="34"/>
      <c r="D140" s="23"/>
      <c r="E140" s="25"/>
      <c r="F140" s="25"/>
      <c r="G140" s="25"/>
      <c r="H140" s="24"/>
      <c r="I140" s="23"/>
      <c r="J140" s="23"/>
      <c r="K140" s="194"/>
    </row>
    <row r="141" spans="2:11" x14ac:dyDescent="0.2">
      <c r="B141" s="23"/>
      <c r="C141" s="23"/>
      <c r="D141" s="23"/>
      <c r="E141" s="25"/>
      <c r="F141" s="25"/>
      <c r="G141" s="25"/>
      <c r="H141" s="24"/>
      <c r="I141" s="23"/>
      <c r="J141" s="25"/>
      <c r="K141" s="23"/>
    </row>
    <row r="142" spans="2:11" x14ac:dyDescent="0.2">
      <c r="B142" s="75"/>
      <c r="C142" s="39"/>
      <c r="D142" s="23"/>
      <c r="E142" s="25"/>
      <c r="F142" s="25"/>
      <c r="G142" s="84"/>
      <c r="H142" s="24"/>
      <c r="I142" s="23"/>
      <c r="J142" s="25"/>
      <c r="K142" s="25"/>
    </row>
    <row r="143" spans="2:11" x14ac:dyDescent="0.2">
      <c r="B143" s="75"/>
      <c r="C143" s="39"/>
      <c r="D143" s="23"/>
      <c r="E143" s="46"/>
      <c r="F143" s="46"/>
      <c r="G143" s="49"/>
      <c r="H143" s="47"/>
      <c r="I143" s="23"/>
      <c r="J143" s="25"/>
      <c r="K143" s="188"/>
    </row>
    <row r="144" spans="2:11" x14ac:dyDescent="0.2">
      <c r="B144" s="75"/>
      <c r="C144" s="39"/>
      <c r="D144" s="23"/>
      <c r="E144" s="46"/>
      <c r="F144" s="23"/>
      <c r="G144" s="34"/>
      <c r="H144" s="24"/>
      <c r="I144" s="23"/>
      <c r="J144" s="25"/>
      <c r="K144" s="188"/>
    </row>
    <row r="145" spans="2:11" x14ac:dyDescent="0.2">
      <c r="B145" s="23"/>
      <c r="C145" s="34"/>
      <c r="D145" s="23"/>
      <c r="E145" s="25"/>
      <c r="F145" s="25"/>
      <c r="G145" s="25"/>
      <c r="H145" s="24"/>
      <c r="I145" s="23"/>
      <c r="J145" s="33"/>
      <c r="K145" s="194"/>
    </row>
    <row r="146" spans="2:11" x14ac:dyDescent="0.2">
      <c r="B146" s="23"/>
      <c r="C146" s="34"/>
      <c r="D146" s="23"/>
      <c r="E146" s="25"/>
      <c r="F146" s="25"/>
      <c r="G146" s="25"/>
      <c r="H146" s="24"/>
      <c r="I146" s="23"/>
      <c r="J146" s="33"/>
      <c r="K146" s="194"/>
    </row>
    <row r="147" spans="2:11" x14ac:dyDescent="0.2">
      <c r="B147" s="56"/>
      <c r="C147" s="34"/>
      <c r="D147" s="23"/>
      <c r="E147" s="25"/>
      <c r="F147" s="25"/>
      <c r="G147" s="25"/>
      <c r="H147" s="24"/>
      <c r="I147" s="23"/>
      <c r="J147" s="23"/>
      <c r="K147" s="194"/>
    </row>
    <row r="148" spans="2:11" x14ac:dyDescent="0.2">
      <c r="B148" s="33"/>
      <c r="C148" s="34"/>
      <c r="D148" s="23"/>
      <c r="E148" s="25"/>
      <c r="F148" s="25"/>
      <c r="G148" s="25"/>
      <c r="H148" s="24"/>
      <c r="I148" s="23"/>
      <c r="J148" s="23"/>
      <c r="K148" s="194"/>
    </row>
    <row r="149" spans="2:11" x14ac:dyDescent="0.2">
      <c r="B149" s="23"/>
      <c r="C149" s="23"/>
      <c r="D149" s="23"/>
      <c r="E149" s="25"/>
      <c r="F149" s="25"/>
      <c r="G149" s="25"/>
      <c r="H149" s="24"/>
      <c r="I149" s="23"/>
      <c r="J149" s="25"/>
      <c r="K149" s="23"/>
    </row>
    <row r="150" spans="2:11" x14ac:dyDescent="0.2">
      <c r="B150" s="23"/>
      <c r="C150" s="34"/>
      <c r="D150" s="23"/>
      <c r="E150" s="25"/>
      <c r="F150" s="25"/>
      <c r="G150" s="25"/>
      <c r="H150" s="24"/>
      <c r="I150" s="23"/>
      <c r="J150" s="33"/>
      <c r="K150" s="194"/>
    </row>
    <row r="151" spans="2:11" x14ac:dyDescent="0.2">
      <c r="B151" s="23"/>
      <c r="C151" s="34"/>
      <c r="D151" s="23"/>
      <c r="E151" s="25"/>
      <c r="F151" s="25"/>
      <c r="G151" s="25"/>
      <c r="H151" s="24"/>
      <c r="I151" s="23"/>
      <c r="J151" s="33"/>
      <c r="K151" s="194"/>
    </row>
    <row r="152" spans="2:11" x14ac:dyDescent="0.2">
      <c r="B152" s="56"/>
      <c r="C152" s="34"/>
      <c r="D152" s="23"/>
      <c r="E152" s="25"/>
      <c r="F152" s="25"/>
      <c r="G152" s="25"/>
      <c r="H152" s="24"/>
      <c r="I152" s="23"/>
      <c r="J152" s="23"/>
      <c r="K152" s="194"/>
    </row>
    <row r="153" spans="2:11" x14ac:dyDescent="0.2">
      <c r="B153" s="33"/>
      <c r="C153" s="34"/>
      <c r="D153" s="23"/>
      <c r="E153" s="25"/>
      <c r="F153" s="25"/>
      <c r="G153" s="25"/>
      <c r="H153" s="24"/>
      <c r="I153" s="23"/>
      <c r="J153" s="23"/>
      <c r="K153" s="194"/>
    </row>
    <row r="154" spans="2:11" x14ac:dyDescent="0.2">
      <c r="B154" s="23"/>
      <c r="C154" s="23"/>
      <c r="D154" s="23"/>
      <c r="E154" s="25"/>
      <c r="F154" s="25"/>
      <c r="G154" s="25"/>
      <c r="H154" s="24"/>
      <c r="I154" s="23"/>
      <c r="J154" s="25"/>
      <c r="K154" s="23"/>
    </row>
    <row r="155" spans="2:11" x14ac:dyDescent="0.2">
      <c r="B155" s="23"/>
      <c r="C155" s="23"/>
      <c r="D155" s="23"/>
      <c r="E155" s="25"/>
      <c r="F155" s="25"/>
      <c r="G155" s="25"/>
      <c r="H155" s="24"/>
      <c r="I155" s="23"/>
      <c r="J155" s="25"/>
      <c r="K155" s="23"/>
    </row>
    <row r="156" spans="2:11" x14ac:dyDescent="0.2">
      <c r="B156" s="23"/>
      <c r="C156" s="23"/>
      <c r="D156" s="23"/>
      <c r="E156" s="25"/>
      <c r="F156" s="25"/>
      <c r="G156" s="25"/>
      <c r="H156" s="24"/>
      <c r="I156" s="23"/>
      <c r="J156" s="25"/>
      <c r="K156" s="23"/>
    </row>
    <row r="157" spans="2:11" x14ac:dyDescent="0.2">
      <c r="B157" s="23"/>
      <c r="C157" s="23"/>
      <c r="D157" s="23"/>
      <c r="E157" s="25"/>
      <c r="F157" s="25"/>
      <c r="G157" s="25"/>
      <c r="H157" s="24"/>
      <c r="I157" s="23"/>
      <c r="J157" s="25"/>
      <c r="K157" s="23"/>
    </row>
    <row r="158" spans="2:11" x14ac:dyDescent="0.2">
      <c r="B158" s="23"/>
      <c r="C158" s="23"/>
      <c r="D158" s="23"/>
      <c r="E158" s="25"/>
      <c r="F158" s="25"/>
      <c r="G158" s="25"/>
      <c r="H158" s="24"/>
      <c r="I158" s="23"/>
      <c r="J158" s="25"/>
      <c r="K158" s="23"/>
    </row>
    <row r="159" spans="2:11" x14ac:dyDescent="0.2">
      <c r="B159" s="23"/>
      <c r="C159" s="23"/>
      <c r="D159" s="23"/>
      <c r="E159" s="25"/>
      <c r="F159" s="25"/>
      <c r="G159" s="25"/>
      <c r="H159" s="24"/>
      <c r="I159" s="23"/>
      <c r="J159" s="25"/>
      <c r="K159" s="23"/>
    </row>
    <row r="160" spans="2:11" x14ac:dyDescent="0.2">
      <c r="B160" s="23"/>
      <c r="C160" s="23"/>
      <c r="D160" s="23"/>
      <c r="E160" s="25"/>
      <c r="F160" s="25"/>
      <c r="G160" s="25"/>
      <c r="H160" s="24"/>
      <c r="I160" s="23"/>
      <c r="J160" s="25"/>
      <c r="K160" s="23"/>
    </row>
    <row r="161" spans="2:11" x14ac:dyDescent="0.2">
      <c r="B161" s="23"/>
      <c r="C161" s="23"/>
      <c r="D161" s="23"/>
      <c r="E161" s="25"/>
      <c r="F161" s="25"/>
      <c r="G161" s="25"/>
      <c r="H161" s="24"/>
      <c r="I161" s="23"/>
      <c r="J161" s="25"/>
      <c r="K161" s="23"/>
    </row>
    <row r="162" spans="2:11" x14ac:dyDescent="0.2">
      <c r="B162" s="56"/>
      <c r="C162" s="34"/>
      <c r="D162" s="23"/>
      <c r="E162" s="25"/>
      <c r="F162" s="25"/>
      <c r="G162" s="25"/>
      <c r="H162" s="24"/>
      <c r="I162" s="23"/>
      <c r="J162" s="23"/>
      <c r="K162" s="23"/>
    </row>
    <row r="163" spans="2:11" x14ac:dyDescent="0.2">
      <c r="B163" s="56"/>
      <c r="C163" s="34"/>
      <c r="D163" s="23"/>
      <c r="E163" s="25"/>
      <c r="F163" s="25"/>
      <c r="G163" s="25"/>
      <c r="H163" s="24"/>
      <c r="I163" s="23"/>
      <c r="J163" s="23"/>
      <c r="K163" s="23"/>
    </row>
    <row r="164" spans="2:11" x14ac:dyDescent="0.2">
      <c r="B164" s="205"/>
      <c r="C164" s="206"/>
      <c r="D164" s="189"/>
      <c r="E164" s="190"/>
      <c r="F164" s="190"/>
      <c r="G164" s="190"/>
      <c r="H164" s="192"/>
      <c r="I164" s="189"/>
      <c r="J164" s="189"/>
      <c r="K164" s="189"/>
    </row>
    <row r="167" spans="2:11" ht="15" x14ac:dyDescent="0.2">
      <c r="B167" s="1" t="s">
        <v>273</v>
      </c>
      <c r="C167" s="1"/>
      <c r="D167" s="1" t="s">
        <v>274</v>
      </c>
      <c r="F167" s="11" t="s">
        <v>275</v>
      </c>
      <c r="G167" s="1" t="s">
        <v>276</v>
      </c>
      <c r="H167" s="1"/>
      <c r="J167" s="1"/>
    </row>
  </sheetData>
  <mergeCells count="3">
    <mergeCell ref="B44:K44"/>
    <mergeCell ref="B87:K87"/>
    <mergeCell ref="B126:K126"/>
  </mergeCells>
  <pageMargins left="0.74791666666666667" right="0.51180555555555562" top="0.55138888888888893" bottom="0.15" header="0.51180555555555562" footer="0.51180555555555562"/>
  <pageSetup paperSize="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L92"/>
  <sheetViews>
    <sheetView topLeftCell="A48" zoomScaleNormal="100" workbookViewId="0">
      <selection activeCell="E47" sqref="E47"/>
    </sheetView>
  </sheetViews>
  <sheetFormatPr defaultRowHeight="12.75" x14ac:dyDescent="0.2"/>
  <cols>
    <col min="1" max="1" width="2" style="13" customWidth="1"/>
    <col min="2" max="2" width="10.85546875" style="13" customWidth="1"/>
    <col min="3" max="3" width="9.85546875" style="13" customWidth="1"/>
    <col min="4" max="4" width="6.7109375" style="13" customWidth="1"/>
    <col min="5" max="5" width="18.42578125" style="13" customWidth="1"/>
    <col min="6" max="6" width="27.7109375" style="13" customWidth="1"/>
    <col min="7" max="7" width="7.85546875" style="13" customWidth="1"/>
    <col min="8" max="8" width="12.7109375" style="14" customWidth="1"/>
    <col min="9" max="9" width="10.85546875" style="13" customWidth="1"/>
    <col min="10" max="10" width="11.28515625" style="13" customWidth="1"/>
    <col min="11" max="11" width="14.28515625" style="13" customWidth="1"/>
    <col min="12" max="16384" width="9.140625" style="13"/>
  </cols>
  <sheetData>
    <row r="3" spans="2:11" ht="18.75" x14ac:dyDescent="0.3">
      <c r="B3" s="15" t="s">
        <v>106</v>
      </c>
      <c r="C3" s="15"/>
      <c r="D3" s="8"/>
      <c r="E3" s="1" t="s">
        <v>443</v>
      </c>
    </row>
    <row r="4" spans="2:11" ht="3.75" customHeight="1" x14ac:dyDescent="0.2"/>
    <row r="5" spans="2:11" x14ac:dyDescent="0.2">
      <c r="B5" s="16" t="s">
        <v>108</v>
      </c>
      <c r="C5" s="16" t="s">
        <v>109</v>
      </c>
      <c r="D5" s="16" t="s">
        <v>110</v>
      </c>
      <c r="E5" s="16" t="s">
        <v>111</v>
      </c>
      <c r="F5" s="16" t="s">
        <v>112</v>
      </c>
      <c r="G5" s="16" t="s">
        <v>113</v>
      </c>
      <c r="H5" s="17" t="s">
        <v>114</v>
      </c>
      <c r="I5" s="16" t="s">
        <v>115</v>
      </c>
      <c r="J5" s="16"/>
      <c r="K5" s="16" t="s">
        <v>116</v>
      </c>
    </row>
    <row r="6" spans="2:11" x14ac:dyDescent="0.2">
      <c r="B6" s="62" t="s">
        <v>117</v>
      </c>
      <c r="C6" s="62" t="s">
        <v>118</v>
      </c>
      <c r="D6" s="62" t="s">
        <v>119</v>
      </c>
      <c r="E6" s="62" t="s">
        <v>120</v>
      </c>
      <c r="F6" s="62"/>
      <c r="G6" s="62" t="s">
        <v>121</v>
      </c>
      <c r="H6" s="63" t="s">
        <v>122</v>
      </c>
      <c r="I6" s="62" t="s">
        <v>123</v>
      </c>
      <c r="J6" s="62" t="s">
        <v>124</v>
      </c>
      <c r="K6" s="62"/>
    </row>
    <row r="7" spans="2:11" x14ac:dyDescent="0.2">
      <c r="B7" s="20"/>
      <c r="C7" s="20"/>
      <c r="D7" s="20"/>
      <c r="E7" s="20" t="s">
        <v>444</v>
      </c>
      <c r="F7" s="193" t="s">
        <v>445</v>
      </c>
      <c r="G7" s="20">
        <v>9</v>
      </c>
      <c r="H7" s="22">
        <v>3882</v>
      </c>
      <c r="I7" s="20"/>
      <c r="J7" s="20"/>
      <c r="K7" s="20"/>
    </row>
    <row r="8" spans="2:11" x14ac:dyDescent="0.2">
      <c r="B8" s="23"/>
      <c r="C8" s="23"/>
      <c r="D8" s="23"/>
      <c r="E8" s="25" t="s">
        <v>444</v>
      </c>
      <c r="F8" s="194" t="s">
        <v>446</v>
      </c>
      <c r="G8" s="23">
        <v>164</v>
      </c>
      <c r="H8" s="24">
        <v>20066</v>
      </c>
      <c r="I8" s="23"/>
      <c r="J8" s="33"/>
      <c r="K8" s="194" t="s">
        <v>447</v>
      </c>
    </row>
    <row r="9" spans="2:11" x14ac:dyDescent="0.2">
      <c r="B9" s="23"/>
      <c r="C9" s="23"/>
      <c r="D9" s="23"/>
      <c r="E9" s="25" t="s">
        <v>444</v>
      </c>
      <c r="F9" s="25" t="s">
        <v>448</v>
      </c>
      <c r="G9" s="23">
        <v>11</v>
      </c>
      <c r="H9" s="24">
        <v>2750</v>
      </c>
      <c r="I9" s="23"/>
      <c r="J9" s="23"/>
      <c r="K9" s="23"/>
    </row>
    <row r="10" spans="2:11" x14ac:dyDescent="0.2">
      <c r="B10" s="23"/>
      <c r="C10" s="23"/>
      <c r="D10" s="23"/>
      <c r="E10" s="25" t="s">
        <v>449</v>
      </c>
      <c r="F10" s="25" t="s">
        <v>450</v>
      </c>
      <c r="G10" s="25">
        <v>25</v>
      </c>
      <c r="H10" s="24">
        <v>750</v>
      </c>
      <c r="I10" s="23"/>
      <c r="J10" s="33"/>
      <c r="K10" s="23"/>
    </row>
    <row r="11" spans="2:11" x14ac:dyDescent="0.2">
      <c r="B11" s="23"/>
      <c r="C11" s="23"/>
      <c r="D11" s="23"/>
      <c r="E11" s="25" t="s">
        <v>449</v>
      </c>
      <c r="F11" s="25" t="s">
        <v>451</v>
      </c>
      <c r="G11" s="25">
        <v>1</v>
      </c>
      <c r="H11" s="24">
        <v>1200</v>
      </c>
      <c r="I11" s="23"/>
      <c r="J11" s="23"/>
      <c r="K11" s="23"/>
    </row>
    <row r="12" spans="2:11" x14ac:dyDescent="0.2">
      <c r="B12" s="23"/>
      <c r="C12" s="23"/>
      <c r="D12" s="23"/>
      <c r="E12" s="25" t="s">
        <v>449</v>
      </c>
      <c r="F12" s="25" t="s">
        <v>452</v>
      </c>
      <c r="G12" s="25">
        <v>8</v>
      </c>
      <c r="H12" s="24">
        <v>8000</v>
      </c>
      <c r="I12" s="23"/>
      <c r="J12" s="33"/>
      <c r="K12" s="23"/>
    </row>
    <row r="13" spans="2:11" x14ac:dyDescent="0.2">
      <c r="B13" s="23"/>
      <c r="C13" s="23"/>
      <c r="D13" s="23"/>
      <c r="E13" s="25" t="s">
        <v>449</v>
      </c>
      <c r="F13" s="25" t="s">
        <v>453</v>
      </c>
      <c r="G13" s="25">
        <v>2</v>
      </c>
      <c r="H13" s="24">
        <f>850-425</f>
        <v>425</v>
      </c>
      <c r="I13" s="23"/>
      <c r="J13" s="23"/>
      <c r="K13" s="23"/>
    </row>
    <row r="14" spans="2:11" x14ac:dyDescent="0.2">
      <c r="B14" s="23"/>
      <c r="C14" s="23"/>
      <c r="D14" s="23"/>
      <c r="E14" s="25" t="s">
        <v>449</v>
      </c>
      <c r="F14" s="25" t="s">
        <v>454</v>
      </c>
      <c r="G14" s="25">
        <v>1</v>
      </c>
      <c r="H14" s="24">
        <v>2500</v>
      </c>
      <c r="I14" s="23"/>
      <c r="J14" s="23"/>
      <c r="K14" s="23"/>
    </row>
    <row r="15" spans="2:11" x14ac:dyDescent="0.2">
      <c r="B15" s="23"/>
      <c r="C15" s="23"/>
      <c r="D15" s="23"/>
      <c r="E15" s="25" t="s">
        <v>444</v>
      </c>
      <c r="F15" s="25" t="s">
        <v>292</v>
      </c>
      <c r="G15" s="25">
        <v>2</v>
      </c>
      <c r="H15" s="24">
        <v>600</v>
      </c>
      <c r="I15" s="23"/>
      <c r="J15" s="23"/>
      <c r="K15" s="23"/>
    </row>
    <row r="16" spans="2:11" x14ac:dyDescent="0.2">
      <c r="B16" s="23"/>
      <c r="C16" s="23"/>
      <c r="D16" s="23"/>
      <c r="E16" s="25" t="s">
        <v>455</v>
      </c>
      <c r="F16" s="25" t="s">
        <v>283</v>
      </c>
      <c r="G16" s="25">
        <v>1</v>
      </c>
      <c r="H16" s="24">
        <v>300</v>
      </c>
      <c r="I16" s="23"/>
      <c r="J16" s="33"/>
      <c r="K16" s="194"/>
    </row>
    <row r="17" spans="2:11" x14ac:dyDescent="0.2">
      <c r="B17" s="23"/>
      <c r="C17" s="23"/>
      <c r="D17" s="23"/>
      <c r="E17" s="25" t="s">
        <v>456</v>
      </c>
      <c r="F17" s="25" t="s">
        <v>290</v>
      </c>
      <c r="G17" s="25">
        <v>1</v>
      </c>
      <c r="H17" s="24">
        <v>350</v>
      </c>
      <c r="I17" s="23"/>
      <c r="J17" s="23"/>
      <c r="K17" s="23"/>
    </row>
    <row r="18" spans="2:11" x14ac:dyDescent="0.2">
      <c r="B18" s="23"/>
      <c r="C18" s="23"/>
      <c r="D18" s="23"/>
      <c r="E18" s="25" t="s">
        <v>457</v>
      </c>
      <c r="F18" s="25" t="s">
        <v>458</v>
      </c>
      <c r="G18" s="25">
        <v>4</v>
      </c>
      <c r="H18" s="24">
        <v>1175</v>
      </c>
      <c r="I18" s="23"/>
      <c r="J18" s="23"/>
      <c r="K18" s="23"/>
    </row>
    <row r="19" spans="2:11" x14ac:dyDescent="0.2">
      <c r="B19" s="23"/>
      <c r="C19" s="23"/>
      <c r="D19" s="23"/>
      <c r="E19" s="25" t="s">
        <v>282</v>
      </c>
      <c r="F19" s="25" t="s">
        <v>459</v>
      </c>
      <c r="G19" s="25">
        <v>1</v>
      </c>
      <c r="H19" s="24">
        <v>930</v>
      </c>
      <c r="I19" s="23"/>
      <c r="J19" s="23"/>
      <c r="K19" s="23"/>
    </row>
    <row r="20" spans="2:11" x14ac:dyDescent="0.2">
      <c r="B20" s="23"/>
      <c r="C20" s="23"/>
      <c r="D20" s="23"/>
      <c r="E20" s="25" t="s">
        <v>282</v>
      </c>
      <c r="F20" s="25" t="s">
        <v>460</v>
      </c>
      <c r="G20" s="25">
        <v>1</v>
      </c>
      <c r="H20" s="24">
        <v>1845</v>
      </c>
      <c r="I20" s="23"/>
      <c r="J20" s="23"/>
      <c r="K20" s="23"/>
    </row>
    <row r="21" spans="2:11" x14ac:dyDescent="0.2">
      <c r="B21" s="23" t="s">
        <v>461</v>
      </c>
      <c r="C21" s="23"/>
      <c r="D21" s="23"/>
      <c r="E21" s="25"/>
      <c r="F21" s="25" t="s">
        <v>462</v>
      </c>
      <c r="G21" s="25">
        <v>1</v>
      </c>
      <c r="H21" s="24">
        <v>1369</v>
      </c>
      <c r="I21" s="23"/>
      <c r="J21" s="23"/>
      <c r="K21" s="23" t="s">
        <v>463</v>
      </c>
    </row>
    <row r="22" spans="2:11" x14ac:dyDescent="0.2">
      <c r="B22" s="23" t="s">
        <v>464</v>
      </c>
      <c r="C22" s="23"/>
      <c r="D22" s="23"/>
      <c r="E22" s="25"/>
      <c r="F22" s="25" t="s">
        <v>465</v>
      </c>
      <c r="G22" s="25">
        <v>1</v>
      </c>
      <c r="H22" s="24">
        <v>600</v>
      </c>
      <c r="I22" s="23"/>
      <c r="J22" s="23"/>
      <c r="K22" s="23" t="s">
        <v>466</v>
      </c>
    </row>
    <row r="23" spans="2:11" x14ac:dyDescent="0.2">
      <c r="B23" s="56" t="s">
        <v>467</v>
      </c>
      <c r="C23" s="34">
        <v>13</v>
      </c>
      <c r="D23" s="23"/>
      <c r="E23" s="25" t="s">
        <v>363</v>
      </c>
      <c r="F23" s="188" t="s">
        <v>364</v>
      </c>
      <c r="G23" s="25">
        <v>1</v>
      </c>
      <c r="H23" s="24">
        <v>13136</v>
      </c>
      <c r="I23" s="23"/>
      <c r="J23" s="23"/>
      <c r="K23" s="194" t="s">
        <v>468</v>
      </c>
    </row>
    <row r="24" spans="2:11" x14ac:dyDescent="0.2">
      <c r="B24" s="98">
        <v>41617</v>
      </c>
      <c r="C24" s="35">
        <v>770217</v>
      </c>
      <c r="D24" s="99"/>
      <c r="E24" s="196" t="s">
        <v>469</v>
      </c>
      <c r="F24" s="234" t="s">
        <v>470</v>
      </c>
      <c r="G24" s="51">
        <v>8</v>
      </c>
      <c r="H24" s="101">
        <v>4893</v>
      </c>
      <c r="I24" s="35"/>
      <c r="J24" s="100"/>
      <c r="K24" s="196" t="s">
        <v>471</v>
      </c>
    </row>
    <row r="25" spans="2:11" x14ac:dyDescent="0.2">
      <c r="B25" s="57">
        <v>2003</v>
      </c>
      <c r="C25" s="35"/>
      <c r="D25" s="35"/>
      <c r="E25" s="51"/>
      <c r="F25" s="51" t="s">
        <v>472</v>
      </c>
      <c r="G25" s="51">
        <v>1</v>
      </c>
      <c r="H25" s="36">
        <v>999</v>
      </c>
      <c r="I25" s="35"/>
      <c r="J25" s="35"/>
      <c r="K25" s="35"/>
    </row>
    <row r="26" spans="2:11" x14ac:dyDescent="0.2">
      <c r="B26" s="57">
        <v>2043</v>
      </c>
      <c r="C26" s="35"/>
      <c r="D26" s="35"/>
      <c r="E26" s="51" t="s">
        <v>473</v>
      </c>
      <c r="F26" s="51" t="s">
        <v>474</v>
      </c>
      <c r="G26" s="51">
        <v>85</v>
      </c>
      <c r="H26" s="36">
        <v>17882</v>
      </c>
      <c r="I26" s="35"/>
      <c r="J26" s="35"/>
      <c r="K26" s="197" t="s">
        <v>475</v>
      </c>
    </row>
    <row r="27" spans="2:11" x14ac:dyDescent="0.2">
      <c r="B27" s="35" t="s">
        <v>476</v>
      </c>
      <c r="C27" s="35">
        <v>12</v>
      </c>
      <c r="D27" s="35"/>
      <c r="E27" s="51" t="s">
        <v>477</v>
      </c>
      <c r="F27" s="51" t="s">
        <v>478</v>
      </c>
      <c r="G27" s="51">
        <v>1</v>
      </c>
      <c r="H27" s="36">
        <v>2373</v>
      </c>
      <c r="I27" s="35"/>
      <c r="J27" s="35"/>
      <c r="K27" s="35" t="s">
        <v>479</v>
      </c>
    </row>
    <row r="28" spans="2:11" x14ac:dyDescent="0.2">
      <c r="B28" s="35" t="s">
        <v>480</v>
      </c>
      <c r="C28" s="35">
        <v>45</v>
      </c>
      <c r="D28" s="35"/>
      <c r="E28" s="51" t="s">
        <v>477</v>
      </c>
      <c r="F28" s="51" t="s">
        <v>481</v>
      </c>
      <c r="G28" s="51">
        <v>1</v>
      </c>
      <c r="H28" s="36">
        <v>2050</v>
      </c>
      <c r="I28" s="35"/>
      <c r="J28" s="35"/>
      <c r="K28" s="35" t="s">
        <v>482</v>
      </c>
    </row>
    <row r="29" spans="2:11" x14ac:dyDescent="0.2">
      <c r="B29" s="33">
        <v>39328</v>
      </c>
      <c r="C29" s="34">
        <v>1</v>
      </c>
      <c r="D29" s="23"/>
      <c r="E29" s="25" t="s">
        <v>483</v>
      </c>
      <c r="F29" s="25" t="s">
        <v>484</v>
      </c>
      <c r="G29" s="25">
        <v>1</v>
      </c>
      <c r="H29" s="24">
        <v>11460</v>
      </c>
      <c r="I29" s="23"/>
      <c r="J29" s="23"/>
      <c r="K29" s="23" t="s">
        <v>485</v>
      </c>
    </row>
    <row r="30" spans="2:11" x14ac:dyDescent="0.2">
      <c r="B30" s="33">
        <v>41220</v>
      </c>
      <c r="C30" s="34"/>
      <c r="D30" s="23"/>
      <c r="E30" s="188" t="s">
        <v>486</v>
      </c>
      <c r="F30" s="188" t="s">
        <v>487</v>
      </c>
      <c r="G30" s="25">
        <v>120</v>
      </c>
      <c r="H30" s="24">
        <v>107712</v>
      </c>
      <c r="I30" s="23"/>
      <c r="J30" s="23"/>
      <c r="K30" s="23" t="s">
        <v>471</v>
      </c>
    </row>
    <row r="31" spans="2:11" x14ac:dyDescent="0.2">
      <c r="B31" s="91"/>
      <c r="C31" s="35"/>
      <c r="D31" s="35"/>
      <c r="E31" s="196" t="s">
        <v>486</v>
      </c>
      <c r="F31" s="196" t="s">
        <v>487</v>
      </c>
      <c r="G31" s="51">
        <v>45</v>
      </c>
      <c r="H31" s="92"/>
      <c r="I31" s="35"/>
      <c r="J31" s="51"/>
      <c r="K31" s="25" t="s">
        <v>471</v>
      </c>
    </row>
    <row r="32" spans="2:11" x14ac:dyDescent="0.2">
      <c r="B32" s="33">
        <v>41220</v>
      </c>
      <c r="C32" s="34"/>
      <c r="D32" s="23"/>
      <c r="E32" s="188" t="s">
        <v>486</v>
      </c>
      <c r="F32" s="188" t="s">
        <v>488</v>
      </c>
      <c r="G32" s="25">
        <v>30</v>
      </c>
      <c r="H32" s="24">
        <v>65520</v>
      </c>
      <c r="I32" s="23"/>
      <c r="J32" s="23"/>
      <c r="K32" s="23" t="s">
        <v>471</v>
      </c>
    </row>
    <row r="33" spans="2:11" x14ac:dyDescent="0.2">
      <c r="B33" s="91"/>
      <c r="C33" s="35"/>
      <c r="D33" s="35"/>
      <c r="E33" s="196" t="s">
        <v>486</v>
      </c>
      <c r="F33" s="51" t="s">
        <v>488</v>
      </c>
      <c r="G33" s="51">
        <v>10</v>
      </c>
      <c r="H33" s="92"/>
      <c r="I33" s="35"/>
      <c r="J33" s="51"/>
      <c r="K33" s="25" t="s">
        <v>471</v>
      </c>
    </row>
    <row r="34" spans="2:11" x14ac:dyDescent="0.2">
      <c r="B34" s="23"/>
      <c r="C34" s="34"/>
      <c r="D34" s="23"/>
      <c r="E34" s="25" t="s">
        <v>489</v>
      </c>
      <c r="F34" s="25" t="s">
        <v>490</v>
      </c>
      <c r="G34" s="25">
        <v>1</v>
      </c>
      <c r="H34" s="24">
        <v>3334.1</v>
      </c>
      <c r="I34" s="23"/>
      <c r="J34" s="23"/>
      <c r="K34" s="197" t="s">
        <v>471</v>
      </c>
    </row>
    <row r="35" spans="2:11" x14ac:dyDescent="0.2">
      <c r="B35" s="94">
        <v>41274</v>
      </c>
      <c r="C35" s="23"/>
      <c r="D35" s="23"/>
      <c r="E35" s="23" t="s">
        <v>491</v>
      </c>
      <c r="F35" s="25" t="s">
        <v>189</v>
      </c>
      <c r="G35" s="23">
        <v>6</v>
      </c>
      <c r="H35" s="24">
        <v>5280</v>
      </c>
      <c r="I35" s="23"/>
      <c r="J35" s="25"/>
      <c r="K35" s="194" t="s">
        <v>471</v>
      </c>
    </row>
    <row r="36" spans="2:11" x14ac:dyDescent="0.2">
      <c r="B36" s="23" t="s">
        <v>492</v>
      </c>
      <c r="C36" s="34">
        <v>194</v>
      </c>
      <c r="D36" s="23"/>
      <c r="E36" s="25" t="s">
        <v>493</v>
      </c>
      <c r="F36" s="25" t="s">
        <v>494</v>
      </c>
      <c r="G36" s="25">
        <v>1</v>
      </c>
      <c r="H36" s="24">
        <v>4020</v>
      </c>
      <c r="I36" s="23"/>
      <c r="J36" s="23"/>
      <c r="K36" s="23" t="s">
        <v>471</v>
      </c>
    </row>
    <row r="37" spans="2:11" x14ac:dyDescent="0.2">
      <c r="B37" s="23" t="s">
        <v>366</v>
      </c>
      <c r="C37" s="34">
        <v>14</v>
      </c>
      <c r="D37" s="23"/>
      <c r="E37" s="25" t="s">
        <v>495</v>
      </c>
      <c r="F37" s="25" t="s">
        <v>496</v>
      </c>
      <c r="G37" s="25">
        <v>1</v>
      </c>
      <c r="H37" s="24">
        <v>4990</v>
      </c>
      <c r="I37" s="23"/>
      <c r="J37" s="23"/>
      <c r="K37" s="23" t="s">
        <v>471</v>
      </c>
    </row>
    <row r="38" spans="2:11" x14ac:dyDescent="0.2">
      <c r="B38" s="23" t="s">
        <v>497</v>
      </c>
      <c r="C38" s="34">
        <v>150</v>
      </c>
      <c r="D38" s="23"/>
      <c r="E38" s="25" t="s">
        <v>493</v>
      </c>
      <c r="F38" s="25" t="s">
        <v>498</v>
      </c>
      <c r="G38" s="25">
        <v>1</v>
      </c>
      <c r="H38" s="24">
        <v>5995</v>
      </c>
      <c r="I38" s="23"/>
      <c r="J38" s="33"/>
      <c r="K38" s="194" t="s">
        <v>471</v>
      </c>
    </row>
    <row r="39" spans="2:11" x14ac:dyDescent="0.2">
      <c r="B39" s="23" t="s">
        <v>499</v>
      </c>
      <c r="C39" s="34" t="s">
        <v>500</v>
      </c>
      <c r="D39" s="23"/>
      <c r="E39" s="25" t="s">
        <v>495</v>
      </c>
      <c r="F39" s="25" t="s">
        <v>501</v>
      </c>
      <c r="G39" s="25">
        <v>1</v>
      </c>
      <c r="H39" s="24">
        <v>8540</v>
      </c>
      <c r="I39" s="23"/>
      <c r="J39" s="33"/>
      <c r="K39" s="194" t="s">
        <v>471</v>
      </c>
    </row>
    <row r="40" spans="2:11" x14ac:dyDescent="0.2">
      <c r="B40" s="98">
        <v>41586</v>
      </c>
      <c r="C40" s="35">
        <v>207</v>
      </c>
      <c r="D40" s="99"/>
      <c r="E40" s="196" t="s">
        <v>502</v>
      </c>
      <c r="F40" s="234" t="s">
        <v>503</v>
      </c>
      <c r="G40" s="51">
        <v>4</v>
      </c>
      <c r="H40" s="101">
        <v>5881</v>
      </c>
      <c r="I40" s="35"/>
      <c r="J40" s="100"/>
      <c r="K40" s="196" t="s">
        <v>471</v>
      </c>
    </row>
    <row r="41" spans="2:11" x14ac:dyDescent="0.2">
      <c r="B41" s="23">
        <v>41683</v>
      </c>
      <c r="C41" s="34">
        <v>770023</v>
      </c>
      <c r="D41" s="23"/>
      <c r="E41" s="25" t="s">
        <v>504</v>
      </c>
      <c r="F41" s="25" t="s">
        <v>505</v>
      </c>
      <c r="G41" s="25">
        <v>1</v>
      </c>
      <c r="H41" s="24">
        <v>15990</v>
      </c>
      <c r="I41" s="23"/>
      <c r="J41" s="33"/>
      <c r="K41" s="194" t="s">
        <v>506</v>
      </c>
    </row>
    <row r="42" spans="2:11" x14ac:dyDescent="0.2">
      <c r="B42" s="259">
        <v>42860</v>
      </c>
      <c r="C42" s="189"/>
      <c r="D42" s="260"/>
      <c r="E42" s="240" t="s">
        <v>507</v>
      </c>
      <c r="F42" s="262" t="s">
        <v>508</v>
      </c>
      <c r="G42" s="190">
        <v>1</v>
      </c>
      <c r="H42" s="599">
        <v>2000</v>
      </c>
      <c r="I42" s="189"/>
      <c r="J42" s="264"/>
      <c r="K42" s="240" t="s">
        <v>471</v>
      </c>
    </row>
    <row r="43" spans="2:11" x14ac:dyDescent="0.2">
      <c r="B43" s="265"/>
      <c r="C43" s="595"/>
      <c r="D43" s="595"/>
      <c r="E43" s="596"/>
      <c r="F43" s="596"/>
      <c r="G43" s="597"/>
      <c r="H43" s="598"/>
      <c r="I43" s="595"/>
      <c r="J43" s="595"/>
      <c r="K43" s="595"/>
    </row>
    <row r="44" spans="2:11" s="30" customFormat="1" x14ac:dyDescent="0.2">
      <c r="B44" s="13"/>
      <c r="C44" s="13"/>
      <c r="D44" s="13"/>
      <c r="E44" s="13"/>
      <c r="F44" s="13"/>
      <c r="G44" s="13"/>
      <c r="H44" s="14"/>
      <c r="I44" s="13"/>
      <c r="J44" s="13"/>
      <c r="K44" s="13"/>
    </row>
    <row r="45" spans="2:11" s="30" customFormat="1" ht="15" x14ac:dyDescent="0.2">
      <c r="B45" s="1" t="s">
        <v>273</v>
      </c>
      <c r="C45" s="1"/>
      <c r="D45" s="1" t="s">
        <v>274</v>
      </c>
      <c r="E45" s="13"/>
      <c r="F45" s="11" t="s">
        <v>275</v>
      </c>
      <c r="G45" s="1" t="s">
        <v>276</v>
      </c>
      <c r="H45" s="1"/>
      <c r="I45" s="13"/>
      <c r="J45" s="1"/>
      <c r="K45" s="13"/>
    </row>
    <row r="46" spans="2:11" s="30" customFormat="1" x14ac:dyDescent="0.2">
      <c r="E46" s="31"/>
      <c r="F46" s="31"/>
      <c r="G46" s="31"/>
      <c r="H46" s="32"/>
    </row>
    <row r="47" spans="2:11" s="30" customFormat="1" x14ac:dyDescent="0.2">
      <c r="E47" s="31"/>
      <c r="F47" s="31"/>
      <c r="G47" s="31"/>
      <c r="H47" s="32"/>
    </row>
    <row r="48" spans="2:11" s="30" customFormat="1" x14ac:dyDescent="0.2"/>
    <row r="49" spans="2:12" x14ac:dyDescent="0.2">
      <c r="B49" s="863" t="s">
        <v>182</v>
      </c>
      <c r="C49" s="863"/>
      <c r="D49" s="863"/>
      <c r="E49" s="863"/>
      <c r="F49" s="863"/>
      <c r="G49" s="863"/>
      <c r="H49" s="863"/>
      <c r="I49" s="863"/>
      <c r="J49" s="863"/>
      <c r="K49" s="863"/>
    </row>
    <row r="50" spans="2:12" x14ac:dyDescent="0.2">
      <c r="B50" s="653"/>
      <c r="C50" s="653"/>
      <c r="D50" s="653"/>
      <c r="E50" s="653"/>
      <c r="F50" s="653"/>
      <c r="G50" s="653"/>
      <c r="H50" s="653"/>
      <c r="I50" s="653"/>
      <c r="J50" s="653"/>
      <c r="K50" s="653"/>
    </row>
    <row r="51" spans="2:12" x14ac:dyDescent="0.2">
      <c r="B51" s="16" t="s">
        <v>108</v>
      </c>
      <c r="C51" s="16" t="s">
        <v>109</v>
      </c>
      <c r="D51" s="16" t="s">
        <v>110</v>
      </c>
      <c r="E51" s="16" t="s">
        <v>111</v>
      </c>
      <c r="F51" s="16" t="s">
        <v>112</v>
      </c>
      <c r="G51" s="16" t="s">
        <v>113</v>
      </c>
      <c r="H51" s="17" t="s">
        <v>114</v>
      </c>
      <c r="I51" s="16" t="s">
        <v>115</v>
      </c>
      <c r="J51" s="16"/>
      <c r="K51" s="16" t="s">
        <v>116</v>
      </c>
    </row>
    <row r="52" spans="2:12" x14ac:dyDescent="0.2">
      <c r="B52" s="18" t="s">
        <v>117</v>
      </c>
      <c r="C52" s="18" t="s">
        <v>118</v>
      </c>
      <c r="D52" s="18" t="s">
        <v>119</v>
      </c>
      <c r="E52" s="18" t="s">
        <v>120</v>
      </c>
      <c r="F52" s="18"/>
      <c r="G52" s="18" t="s">
        <v>121</v>
      </c>
      <c r="H52" s="19" t="s">
        <v>122</v>
      </c>
      <c r="I52" s="18" t="s">
        <v>123</v>
      </c>
      <c r="J52" s="18" t="s">
        <v>124</v>
      </c>
      <c r="K52" s="18"/>
    </row>
    <row r="53" spans="2:12" x14ac:dyDescent="0.2">
      <c r="B53" s="23"/>
      <c r="C53" s="34"/>
      <c r="D53" s="23"/>
      <c r="E53" s="25"/>
      <c r="F53" s="25"/>
      <c r="G53" s="25"/>
      <c r="H53" s="24"/>
      <c r="I53" s="23"/>
      <c r="J53" s="33"/>
      <c r="K53" s="194"/>
    </row>
    <row r="54" spans="2:12" x14ac:dyDescent="0.2">
      <c r="B54" s="23"/>
      <c r="C54" s="34"/>
      <c r="D54" s="23"/>
      <c r="E54" s="25"/>
      <c r="F54" s="25"/>
      <c r="G54" s="25"/>
      <c r="H54" s="24"/>
      <c r="I54" s="23"/>
      <c r="J54" s="33"/>
      <c r="K54" s="194"/>
    </row>
    <row r="55" spans="2:12" x14ac:dyDescent="0.2">
      <c r="B55" s="23"/>
      <c r="C55" s="34"/>
      <c r="D55" s="23"/>
      <c r="E55" s="25"/>
      <c r="F55" s="25"/>
      <c r="G55" s="25"/>
      <c r="H55" s="24"/>
      <c r="I55" s="23"/>
      <c r="J55" s="33"/>
      <c r="K55" s="194"/>
    </row>
    <row r="56" spans="2:12" x14ac:dyDescent="0.2">
      <c r="B56" s="23"/>
      <c r="C56" s="34"/>
      <c r="D56" s="23"/>
      <c r="E56" s="25"/>
      <c r="F56" s="25"/>
      <c r="G56" s="25"/>
      <c r="H56" s="24"/>
      <c r="I56" s="23"/>
      <c r="J56" s="33"/>
      <c r="K56" s="194"/>
    </row>
    <row r="57" spans="2:12" x14ac:dyDescent="0.2">
      <c r="B57" s="23"/>
      <c r="C57" s="34"/>
      <c r="D57" s="23"/>
      <c r="E57" s="25"/>
      <c r="F57" s="25"/>
      <c r="G57" s="25"/>
      <c r="H57" s="24"/>
      <c r="I57" s="23"/>
      <c r="J57" s="33"/>
      <c r="K57" s="194"/>
      <c r="L57" s="23"/>
    </row>
    <row r="58" spans="2:12" x14ac:dyDescent="0.2">
      <c r="B58" s="23"/>
      <c r="C58" s="34"/>
      <c r="D58" s="23"/>
      <c r="E58" s="25"/>
      <c r="F58" s="25"/>
      <c r="G58" s="25"/>
      <c r="H58" s="24"/>
      <c r="I58" s="23"/>
      <c r="J58" s="33"/>
      <c r="K58" s="194"/>
    </row>
    <row r="59" spans="2:12" x14ac:dyDescent="0.2">
      <c r="B59" s="23"/>
      <c r="C59" s="34"/>
      <c r="D59" s="23"/>
      <c r="E59" s="25"/>
      <c r="F59" s="25"/>
      <c r="G59" s="25"/>
      <c r="H59" s="24"/>
      <c r="I59" s="23"/>
      <c r="J59" s="33"/>
      <c r="K59" s="194"/>
    </row>
    <row r="60" spans="2:12" x14ac:dyDescent="0.2">
      <c r="B60" s="23"/>
      <c r="C60" s="34"/>
      <c r="D60" s="23"/>
      <c r="E60" s="25"/>
      <c r="F60" s="25"/>
      <c r="G60" s="25"/>
      <c r="H60" s="24"/>
      <c r="I60" s="23"/>
      <c r="J60" s="33"/>
      <c r="K60" s="194"/>
    </row>
    <row r="61" spans="2:12" x14ac:dyDescent="0.2">
      <c r="B61" s="23"/>
      <c r="C61" s="34"/>
      <c r="D61" s="23"/>
      <c r="E61" s="25"/>
      <c r="F61" s="25"/>
      <c r="G61" s="25"/>
      <c r="H61" s="24"/>
      <c r="I61" s="23"/>
      <c r="J61" s="33"/>
      <c r="K61" s="194"/>
    </row>
    <row r="62" spans="2:12" x14ac:dyDescent="0.2">
      <c r="B62" s="23"/>
      <c r="C62" s="34"/>
      <c r="D62" s="23"/>
      <c r="E62" s="25"/>
      <c r="F62" s="25"/>
      <c r="G62" s="25"/>
      <c r="H62" s="24"/>
      <c r="I62" s="23"/>
      <c r="J62" s="33"/>
      <c r="K62" s="194"/>
    </row>
    <row r="63" spans="2:12" x14ac:dyDescent="0.2">
      <c r="B63" s="23"/>
      <c r="C63" s="34"/>
      <c r="D63" s="23"/>
      <c r="E63" s="25"/>
      <c r="F63" s="25"/>
      <c r="G63" s="25"/>
      <c r="H63" s="24"/>
      <c r="I63" s="23"/>
      <c r="J63" s="33"/>
      <c r="K63" s="194"/>
    </row>
    <row r="64" spans="2:12" x14ac:dyDescent="0.2">
      <c r="B64" s="23"/>
      <c r="C64" s="34"/>
      <c r="D64" s="23"/>
      <c r="E64" s="25"/>
      <c r="F64" s="25"/>
      <c r="G64" s="25"/>
      <c r="H64" s="24"/>
      <c r="I64" s="23"/>
      <c r="J64" s="33"/>
      <c r="K64" s="194"/>
    </row>
    <row r="65" spans="2:11" x14ac:dyDescent="0.2">
      <c r="B65" s="23"/>
      <c r="C65" s="34"/>
      <c r="D65" s="23"/>
      <c r="E65" s="25"/>
      <c r="F65" s="25"/>
      <c r="G65" s="25"/>
      <c r="H65" s="24"/>
      <c r="I65" s="23"/>
      <c r="J65" s="33"/>
      <c r="K65" s="194"/>
    </row>
    <row r="66" spans="2:11" x14ac:dyDescent="0.2">
      <c r="B66" s="23"/>
      <c r="C66" s="34"/>
      <c r="D66" s="23"/>
      <c r="E66" s="25"/>
      <c r="F66" s="25"/>
      <c r="G66" s="25"/>
      <c r="H66" s="24"/>
      <c r="I66" s="23"/>
      <c r="J66" s="33"/>
      <c r="K66" s="194"/>
    </row>
    <row r="67" spans="2:11" x14ac:dyDescent="0.2">
      <c r="B67" s="23"/>
      <c r="C67" s="34"/>
      <c r="D67" s="23"/>
      <c r="E67" s="25"/>
      <c r="F67" s="25"/>
      <c r="G67" s="25"/>
      <c r="H67" s="24"/>
      <c r="I67" s="23"/>
      <c r="J67" s="33"/>
      <c r="K67" s="194"/>
    </row>
    <row r="68" spans="2:11" x14ac:dyDescent="0.2">
      <c r="B68" s="23"/>
      <c r="C68" s="34"/>
      <c r="D68" s="23"/>
      <c r="E68" s="25"/>
      <c r="F68" s="25"/>
      <c r="G68" s="25"/>
      <c r="H68" s="24"/>
      <c r="I68" s="23"/>
      <c r="J68" s="33"/>
      <c r="K68" s="194"/>
    </row>
    <row r="69" spans="2:11" x14ac:dyDescent="0.2">
      <c r="B69" s="23"/>
      <c r="C69" s="34"/>
      <c r="D69" s="23"/>
      <c r="E69" s="25"/>
      <c r="F69" s="25"/>
      <c r="G69" s="25"/>
      <c r="H69" s="24"/>
      <c r="I69" s="23"/>
      <c r="J69" s="33"/>
      <c r="K69" s="194"/>
    </row>
    <row r="70" spans="2:11" x14ac:dyDescent="0.2">
      <c r="B70" s="23"/>
      <c r="C70" s="34"/>
      <c r="D70" s="23"/>
      <c r="E70" s="25"/>
      <c r="F70" s="25"/>
      <c r="G70" s="25"/>
      <c r="H70" s="24"/>
      <c r="I70" s="23"/>
      <c r="J70" s="33"/>
      <c r="K70" s="194"/>
    </row>
    <row r="71" spans="2:11" x14ac:dyDescent="0.2">
      <c r="B71" s="23"/>
      <c r="C71" s="34"/>
      <c r="D71" s="23"/>
      <c r="E71" s="25"/>
      <c r="F71" s="25"/>
      <c r="G71" s="25"/>
      <c r="H71" s="24"/>
      <c r="I71" s="23"/>
      <c r="J71" s="33"/>
      <c r="K71" s="194"/>
    </row>
    <row r="72" spans="2:11" x14ac:dyDescent="0.2">
      <c r="B72" s="23"/>
      <c r="C72" s="34"/>
      <c r="D72" s="23"/>
      <c r="E72" s="25"/>
      <c r="F72" s="25"/>
      <c r="G72" s="25"/>
      <c r="H72" s="24"/>
      <c r="I72" s="23"/>
      <c r="J72" s="33"/>
      <c r="K72" s="194"/>
    </row>
    <row r="73" spans="2:11" x14ac:dyDescent="0.2">
      <c r="B73" s="23"/>
      <c r="C73" s="34"/>
      <c r="D73" s="23"/>
      <c r="E73" s="25"/>
      <c r="F73" s="25"/>
      <c r="G73" s="25"/>
      <c r="H73" s="24"/>
      <c r="I73" s="23"/>
      <c r="J73" s="33"/>
      <c r="K73" s="194"/>
    </row>
    <row r="74" spans="2:11" x14ac:dyDescent="0.2">
      <c r="B74" s="23"/>
      <c r="C74" s="34"/>
      <c r="D74" s="23"/>
      <c r="E74" s="25"/>
      <c r="F74" s="25"/>
      <c r="G74" s="25"/>
      <c r="H74" s="24"/>
      <c r="I74" s="23"/>
      <c r="J74" s="33"/>
      <c r="K74" s="194"/>
    </row>
    <row r="75" spans="2:11" x14ac:dyDescent="0.2">
      <c r="B75" s="23"/>
      <c r="C75" s="34"/>
      <c r="D75" s="23"/>
      <c r="E75" s="25"/>
      <c r="F75" s="25"/>
      <c r="G75" s="25"/>
      <c r="H75" s="24"/>
      <c r="I75" s="23"/>
      <c r="J75" s="33"/>
      <c r="K75" s="194"/>
    </row>
    <row r="76" spans="2:11" x14ac:dyDescent="0.2">
      <c r="B76" s="23"/>
      <c r="C76" s="34"/>
      <c r="D76" s="23"/>
      <c r="E76" s="25"/>
      <c r="F76" s="25"/>
      <c r="G76" s="25"/>
      <c r="H76" s="24"/>
      <c r="I76" s="23"/>
      <c r="J76" s="33"/>
      <c r="K76" s="194"/>
    </row>
    <row r="77" spans="2:11" x14ac:dyDescent="0.2">
      <c r="B77" s="23"/>
      <c r="C77" s="34"/>
      <c r="D77" s="23"/>
      <c r="E77" s="25"/>
      <c r="F77" s="25"/>
      <c r="G77" s="25"/>
      <c r="H77" s="24"/>
      <c r="I77" s="23"/>
      <c r="J77" s="33"/>
      <c r="K77" s="194"/>
    </row>
    <row r="78" spans="2:11" x14ac:dyDescent="0.2">
      <c r="B78" s="23"/>
      <c r="C78" s="34"/>
      <c r="D78" s="23"/>
      <c r="E78" s="25"/>
      <c r="F78" s="25"/>
      <c r="G78" s="25"/>
      <c r="H78" s="24"/>
      <c r="I78" s="23"/>
      <c r="J78" s="33"/>
      <c r="K78" s="194"/>
    </row>
    <row r="79" spans="2:11" x14ac:dyDescent="0.2">
      <c r="B79" s="23"/>
      <c r="C79" s="34"/>
      <c r="D79" s="23"/>
      <c r="E79" s="25"/>
      <c r="F79" s="25"/>
      <c r="G79" s="25"/>
      <c r="H79" s="24"/>
      <c r="I79" s="23"/>
      <c r="J79" s="33"/>
      <c r="K79" s="194"/>
    </row>
    <row r="80" spans="2:11" x14ac:dyDescent="0.2">
      <c r="B80" s="23"/>
      <c r="C80" s="34"/>
      <c r="D80" s="23"/>
      <c r="E80" s="25"/>
      <c r="F80" s="25"/>
      <c r="G80" s="25"/>
      <c r="H80" s="24"/>
      <c r="I80" s="23"/>
      <c r="J80" s="33"/>
      <c r="K80" s="194"/>
    </row>
    <row r="81" spans="2:11" x14ac:dyDescent="0.2">
      <c r="B81" s="23"/>
      <c r="C81" s="34"/>
      <c r="D81" s="23"/>
      <c r="E81" s="25"/>
      <c r="F81" s="25"/>
      <c r="G81" s="25"/>
      <c r="H81" s="24"/>
      <c r="I81" s="23"/>
      <c r="J81" s="33"/>
      <c r="K81" s="194"/>
    </row>
    <row r="82" spans="2:11" x14ac:dyDescent="0.2">
      <c r="B82" s="23"/>
      <c r="C82" s="34"/>
      <c r="D82" s="23"/>
      <c r="E82" s="25"/>
      <c r="F82" s="25"/>
      <c r="G82" s="25"/>
      <c r="H82" s="24"/>
      <c r="I82" s="23"/>
      <c r="J82" s="33"/>
      <c r="K82" s="194"/>
    </row>
    <row r="83" spans="2:11" x14ac:dyDescent="0.2">
      <c r="B83" s="23"/>
      <c r="C83" s="34"/>
      <c r="D83" s="23"/>
      <c r="E83" s="25"/>
      <c r="F83" s="25"/>
      <c r="G83" s="25"/>
      <c r="H83" s="24"/>
      <c r="I83" s="23"/>
      <c r="J83" s="33"/>
      <c r="K83" s="194"/>
    </row>
    <row r="84" spans="2:11" x14ac:dyDescent="0.2">
      <c r="B84" s="23"/>
      <c r="C84" s="34"/>
      <c r="D84" s="23"/>
      <c r="E84" s="25"/>
      <c r="F84" s="25"/>
      <c r="G84" s="25"/>
      <c r="H84" s="24"/>
      <c r="I84" s="23"/>
      <c r="J84" s="33"/>
      <c r="K84" s="194"/>
    </row>
    <row r="85" spans="2:11" x14ac:dyDescent="0.2">
      <c r="B85" s="23"/>
      <c r="C85" s="34"/>
      <c r="D85" s="23"/>
      <c r="E85" s="25"/>
      <c r="F85" s="25"/>
      <c r="G85" s="25"/>
      <c r="H85" s="24"/>
      <c r="I85" s="23"/>
      <c r="J85" s="33"/>
      <c r="K85" s="194"/>
    </row>
    <row r="86" spans="2:11" x14ac:dyDescent="0.2">
      <c r="B86" s="189"/>
      <c r="C86" s="206"/>
      <c r="D86" s="189"/>
      <c r="E86" s="190"/>
      <c r="F86" s="190"/>
      <c r="G86" s="190"/>
      <c r="H86" s="192"/>
      <c r="I86" s="189"/>
      <c r="J86" s="217"/>
      <c r="K86" s="218"/>
    </row>
    <row r="87" spans="2:11" ht="15" x14ac:dyDescent="0.2">
      <c r="B87" s="1"/>
      <c r="G87" s="1"/>
      <c r="H87" s="1"/>
      <c r="I87"/>
    </row>
    <row r="88" spans="2:11" ht="15" x14ac:dyDescent="0.2">
      <c r="B88" s="1" t="s">
        <v>273</v>
      </c>
      <c r="C88" s="1"/>
      <c r="D88" s="1" t="s">
        <v>274</v>
      </c>
      <c r="F88" s="11" t="s">
        <v>275</v>
      </c>
      <c r="G88" s="1" t="s">
        <v>509</v>
      </c>
      <c r="H88" s="1"/>
      <c r="J88" s="1"/>
    </row>
    <row r="89" spans="2:11" ht="15" x14ac:dyDescent="0.2">
      <c r="F89" s="1"/>
      <c r="G89" s="1"/>
      <c r="H89" s="1"/>
    </row>
    <row r="90" spans="2:11" ht="15" x14ac:dyDescent="0.2">
      <c r="F90"/>
      <c r="G90" s="1"/>
      <c r="H90" s="1"/>
      <c r="I90" s="1"/>
    </row>
    <row r="91" spans="2:11" ht="15" x14ac:dyDescent="0.2">
      <c r="F91"/>
      <c r="G91" s="1"/>
      <c r="H91" s="1"/>
      <c r="I91" s="1"/>
    </row>
    <row r="92" spans="2:11" ht="15" x14ac:dyDescent="0.2">
      <c r="F92"/>
      <c r="G92" s="1"/>
      <c r="H92" s="1"/>
      <c r="I92" s="1"/>
    </row>
  </sheetData>
  <mergeCells count="1">
    <mergeCell ref="B49:K49"/>
  </mergeCells>
  <pageMargins left="0.97986111111111118" right="0.4201388888888889" top="0.5" bottom="0.1701388888888889" header="0.51180555555555562" footer="0.5118055555555556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43</vt:i4>
      </vt:variant>
    </vt:vector>
  </HeadingPairs>
  <TitlesOfParts>
    <vt:vector size="43" baseType="lpstr">
      <vt:lpstr>Plán inventarizace</vt:lpstr>
      <vt:lpstr>Plán inventur-soupisy</vt:lpstr>
      <vt:lpstr>Příkaz starosty</vt:lpstr>
      <vt:lpstr>Složení komise</vt:lpstr>
      <vt:lpstr>Záznam o proškolení </vt:lpstr>
      <vt:lpstr>Inventarizační zpráva</vt:lpstr>
      <vt:lpstr>Budovy, zař, mat.zás.</vt:lpstr>
      <vt:lpstr>Obecní úřad</vt:lpstr>
      <vt:lpstr>Kulturní dům</vt:lpstr>
      <vt:lpstr>Knihovna</vt:lpstr>
      <vt:lpstr>Hasiči</vt:lpstr>
      <vt:lpstr>Hospoda</vt:lpstr>
      <vt:lpstr>Operativní evidence</vt:lpstr>
      <vt:lpstr>Zař.protokol účtu 021</vt:lpstr>
      <vt:lpstr>Zař.protokol účtu 022</vt:lpstr>
      <vt:lpstr>Zař.protokol účtu 028 000</vt:lpstr>
      <vt:lpstr>Zař.protokol účtu 042 301</vt:lpstr>
      <vt:lpstr>Zař.protokol účtu 031</vt:lpstr>
      <vt:lpstr>Vyř.protokol účtu 031</vt:lpstr>
      <vt:lpstr>Vyř.protokol účtu 132</vt:lpstr>
      <vt:lpstr>Vyř.protokol účtu 022</vt:lpstr>
      <vt:lpstr>Vyř.protokol účtu 028</vt:lpstr>
      <vt:lpstr>018 (7000 - 60000)</vt:lpstr>
      <vt:lpstr>019 (Dl.nehm.maj.) nad 60.000)</vt:lpstr>
      <vt:lpstr>021 (Budovy,stavby)</vt:lpstr>
      <vt:lpstr>022 (od 40000)</vt:lpstr>
      <vt:lpstr>028 (3000 - 40000)</vt:lpstr>
      <vt:lpstr>031 (Pozemky)</vt:lpstr>
      <vt:lpstr>032 (Kulturní majetek) 036 </vt:lpstr>
      <vt:lpstr>042 (Pořízení maj. - rozpra (2</vt:lpstr>
      <vt:lpstr>052 (Poskytnuté zálohy dl.hm</vt:lpstr>
      <vt:lpstr>069 (Akcie)</vt:lpstr>
      <vt:lpstr>112 (Zásoby)</vt:lpstr>
      <vt:lpstr>132( Zboží)</vt:lpstr>
      <vt:lpstr>231 Stav účtů</vt:lpstr>
      <vt:lpstr>331 Pohl. a záv. hlavní komise</vt:lpstr>
      <vt:lpstr>336</vt:lpstr>
      <vt:lpstr>337</vt:lpstr>
      <vt:lpstr>342</vt:lpstr>
      <vt:lpstr>DPH 343</vt:lpstr>
      <vt:lpstr>ostatní účty</vt:lpstr>
      <vt:lpstr>nulové účty</vt:lpstr>
      <vt:lpstr>List1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</dc:creator>
  <cp:lastModifiedBy>uzivatel</cp:lastModifiedBy>
  <cp:revision/>
  <cp:lastPrinted>2021-03-15T17:02:56Z</cp:lastPrinted>
  <dcterms:created xsi:type="dcterms:W3CDTF">2013-12-05T13:14:26Z</dcterms:created>
  <dcterms:modified xsi:type="dcterms:W3CDTF">2022-05-18T17:08:38Z</dcterms:modified>
</cp:coreProperties>
</file>